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i\Documents\"/>
    </mc:Choice>
  </mc:AlternateContent>
  <xr:revisionPtr revIDLastSave="0" documentId="13_ncr:1_{94B316BD-655A-4214-8C61-973C2EA6EECA}" xr6:coauthVersionLast="38" xr6:coauthVersionMax="38" xr10:uidLastSave="{00000000-0000-0000-0000-000000000000}"/>
  <bookViews>
    <workbookView xWindow="1275" yWindow="105" windowWidth="5955" windowHeight="6525" firstSheet="2" activeTab="2" xr2:uid="{00000000-000D-0000-FFFF-FFFF00000000}"/>
  </bookViews>
  <sheets>
    <sheet name="Fordelt på udgifter - Tabel" sheetId="35" state="hidden" r:id="rId1"/>
    <sheet name="Samlet oversigt - Tabel" sheetId="36" state="hidden" r:id="rId2"/>
    <sheet name="Ø &amp; E" sheetId="33" r:id="rId3"/>
  </sheets>
  <definedNames>
    <definedName name="_xlnm.Print_Area" localSheetId="2">'Ø &amp; E'!$A$1:$F$33</definedName>
    <definedName name="_xlnm.Print_Titles" localSheetId="2">'Ø &amp; E'!$1:$3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3" l="1"/>
  <c r="C33" i="33" s="1"/>
  <c r="D11" i="33"/>
  <c r="C11" i="33"/>
  <c r="B11" i="33"/>
  <c r="F14" i="33"/>
  <c r="E14" i="33"/>
  <c r="F12" i="33"/>
  <c r="E12" i="33"/>
  <c r="F11" i="33" l="1"/>
  <c r="E11" i="33"/>
  <c r="F14" i="36" l="1"/>
  <c r="E14" i="36"/>
  <c r="F13" i="36"/>
  <c r="E13" i="36"/>
  <c r="E9" i="36"/>
  <c r="D9" i="36"/>
  <c r="C9" i="36"/>
  <c r="B9" i="36"/>
  <c r="B5" i="35" l="1"/>
  <c r="B8" i="35"/>
  <c r="B6" i="35"/>
  <c r="E5" i="35"/>
  <c r="D5" i="35" s="1"/>
  <c r="F5" i="35" s="1"/>
  <c r="E13" i="35"/>
  <c r="F13" i="35" s="1"/>
  <c r="E12" i="35"/>
  <c r="F12" i="35" s="1"/>
  <c r="B9" i="35" l="1"/>
  <c r="F9" i="33"/>
  <c r="B16" i="33"/>
  <c r="F24" i="33" l="1"/>
  <c r="F22" i="33" l="1"/>
  <c r="D4" i="33" l="1"/>
  <c r="B4" i="33"/>
  <c r="B33" i="33" s="1"/>
  <c r="F7" i="36" l="1"/>
  <c r="E7" i="36"/>
  <c r="D7" i="36"/>
  <c r="C7" i="36"/>
  <c r="B7" i="36"/>
  <c r="C4" i="36" l="1"/>
  <c r="B4" i="36"/>
  <c r="E24" i="33"/>
  <c r="E31" i="33" s="1"/>
  <c r="E22" i="33"/>
  <c r="F19" i="33"/>
  <c r="E19" i="33"/>
  <c r="F17" i="33"/>
  <c r="E17" i="33"/>
  <c r="D16" i="33"/>
  <c r="F7" i="33"/>
  <c r="E7" i="33"/>
  <c r="F5" i="33"/>
  <c r="E5" i="33"/>
  <c r="F4" i="33"/>
  <c r="E4" i="33"/>
  <c r="C5" i="36"/>
  <c r="E5" i="36" l="1"/>
  <c r="B5" i="36"/>
  <c r="F16" i="33"/>
  <c r="D33" i="33"/>
  <c r="F31" i="33"/>
  <c r="F33" i="33"/>
  <c r="F4" i="36" s="1"/>
  <c r="E8" i="35"/>
  <c r="D8" i="35" s="1"/>
  <c r="F8" i="35" s="1"/>
  <c r="E6" i="35"/>
  <c r="D6" i="35" s="1"/>
  <c r="F6" i="35" s="1"/>
  <c r="D5" i="36"/>
  <c r="F9" i="36"/>
  <c r="E16" i="33"/>
  <c r="D4" i="36"/>
  <c r="E9" i="33"/>
  <c r="E32" i="33" s="1"/>
  <c r="D7" i="35"/>
  <c r="F5" i="36" l="1"/>
  <c r="E33" i="33"/>
  <c r="E7" i="35"/>
  <c r="F7" i="35"/>
  <c r="F32" i="33"/>
  <c r="E4" i="36"/>
  <c r="D6" i="36"/>
  <c r="E6" i="36" l="1"/>
  <c r="F6" i="36"/>
  <c r="B6" i="36"/>
  <c r="C6" i="36" l="1"/>
  <c r="C8" i="36"/>
  <c r="B8" i="36"/>
  <c r="B10" i="36" s="1"/>
  <c r="E8" i="36" l="1"/>
  <c r="E10" i="36" s="1"/>
  <c r="E20" i="36" s="1"/>
  <c r="C10" i="36"/>
  <c r="D8" i="36"/>
  <c r="D10" i="36" s="1"/>
  <c r="F8" i="36" l="1"/>
  <c r="F10" i="36" s="1"/>
  <c r="F20" i="36" s="1"/>
  <c r="C4" i="35" l="1"/>
  <c r="C9" i="35" s="1"/>
  <c r="E4" i="35" l="1"/>
  <c r="D4" i="35" l="1"/>
  <c r="D9" i="35" s="1"/>
  <c r="E9" i="35"/>
  <c r="E19" i="35" s="1"/>
  <c r="F4" i="35" l="1"/>
  <c r="F9" i="35" s="1"/>
  <c r="F19" i="35" s="1"/>
</calcChain>
</file>

<file path=xl/sharedStrings.xml><?xml version="1.0" encoding="utf-8"?>
<sst xmlns="http://schemas.openxmlformats.org/spreadsheetml/2006/main" count="81" uniqueCount="61">
  <si>
    <t>I alt</t>
  </si>
  <si>
    <t>Udvalget for Økonomi og Erhverv</t>
  </si>
  <si>
    <t>Renter og grarantiprovision</t>
  </si>
  <si>
    <t>Det skrå skatteloft</t>
  </si>
  <si>
    <t>Grundskyld</t>
  </si>
  <si>
    <t>Dækningsafgift af offentlige ejendomme</t>
  </si>
  <si>
    <t>Afdrag på lån</t>
  </si>
  <si>
    <t>Forventet regnskabs-resultat 2018</t>
  </si>
  <si>
    <t>Samlede merindtægter/mindre udgifter</t>
  </si>
  <si>
    <t>I alt netto drift</t>
  </si>
  <si>
    <t>Budgetopfølgning pr. 31. marts 2018 - DRIFT (beløb i mio. kr.)</t>
  </si>
  <si>
    <t>Samlede merudgifter/mindre indtægter</t>
  </si>
  <si>
    <t>Byudvikling, bolig- og miljøforanstaltninger</t>
  </si>
  <si>
    <t>Redningsberedskab</t>
  </si>
  <si>
    <t>Øvrige</t>
  </si>
  <si>
    <t>Kollektiv trafik og handikapkørsel</t>
  </si>
  <si>
    <t>Poltisk organisation</t>
  </si>
  <si>
    <t>Administrativ organisation</t>
  </si>
  <si>
    <t>Erhvervsudvikling, turisme og landdistrikter</t>
  </si>
  <si>
    <t>Fællesudgifter og administration mv.</t>
  </si>
  <si>
    <t>Puljer (løn og barsel, tjenestemænd, forsikring mv.)</t>
  </si>
  <si>
    <t>Ældreboliger</t>
  </si>
  <si>
    <t>Frivilligt socialt arbejde</t>
  </si>
  <si>
    <t>Korrigeret budget
ekskl. budget-overførsler</t>
  </si>
  <si>
    <t>Budget- overførsler fra 2017 til 2018</t>
  </si>
  <si>
    <t>(Ekskl. Overførsler)</t>
  </si>
  <si>
    <t>(Inkl. overførsler)</t>
  </si>
  <si>
    <t>Forventet afvigelse
(- = mindreforbrug)</t>
  </si>
  <si>
    <t>(Ekskl. overførsler)</t>
  </si>
  <si>
    <t>Forventet afvigelse   
(- = mindreforbrug)</t>
  </si>
  <si>
    <t>Efterreguleringer af tilskud og udligning 
(Kommunerne har samlet set hævet skatten i 2018, hvilket medfører en sanktion fra regeringen)</t>
  </si>
  <si>
    <t>Efterreguleringer for 2017 og midtvejsregulering for 2018 vedrørende beskæftigelsestilskud</t>
  </si>
  <si>
    <t>Total:</t>
  </si>
  <si>
    <t xml:space="preserve">Fælles redningsbereskab med Esbjerg og Fanø kommuner. Beløbet betales primo 2018. </t>
  </si>
  <si>
    <t>Overførsel til 2019    i alt</t>
  </si>
  <si>
    <t>Tilføres kommunekassen  i alt</t>
  </si>
  <si>
    <t>Serviceudgifter</t>
  </si>
  <si>
    <t>Overførselsudgifter og forsikrede ledige</t>
  </si>
  <si>
    <t>Medfinansiering</t>
  </si>
  <si>
    <t>Refusion dyre enkeltsager</t>
  </si>
  <si>
    <t>Anm.: Korrigeret budget er lig med oprindeligt vedtaget budget 2018, da der ikke er givet tillægsbevillinger</t>
  </si>
  <si>
    <t>Generelle reserver, oprindelig budget 10,0 mio.kr - forbrugt 5,8 mio. kr. ifm. med udbud af rengøring. Restbudget på 4,2 mio. kr. forventes tilført kommunekassen ultimo 2018.</t>
  </si>
  <si>
    <t>Drift fordelt på udvalg: (mio. kr.)</t>
  </si>
  <si>
    <t>Økonomi og Erhverv</t>
  </si>
  <si>
    <t>Plan og Teknik</t>
  </si>
  <si>
    <t>Børn og Læring</t>
  </si>
  <si>
    <t>Kultur og Fritid</t>
  </si>
  <si>
    <t>Social og Sundhed</t>
  </si>
  <si>
    <t>Arbejdsmarked og Integration</t>
  </si>
  <si>
    <t>Efterreguleringer af tilskud og udligning (Kommunerne har samlet set hævet skatten i 2018, hvilket medfører en sanktion fra regeringen)</t>
  </si>
  <si>
    <t>Drift fordelt på udgifter               (mio. kr.)</t>
  </si>
  <si>
    <t>Budgetopfølgning pr. 30. juni 2018 - DRIFT (beløb i mio. kr.)</t>
  </si>
  <si>
    <t>Sociale opgaver og beskæftigelse</t>
  </si>
  <si>
    <t>Tilbud til ældre</t>
  </si>
  <si>
    <t>Merforbruget i 2018 skyldes bl.a afregning af eftervederlag til fratrådte udvalgsformænd samt opstart af nyvalgte byrådsmedlemmer. Der forventes overført 0,7 mio kr. til Folketingsvalg i 2019</t>
  </si>
  <si>
    <t xml:space="preserve">Der forventes, at der forbruges 9,1 mio. kr. af overførslen på 11,8 mio. kr. fra 2017 til 2018 til diverse puljer. På IT-området, hvor der bl.a. har været afholdt udgifter på ca 1,9 mio kr. ifm udbud af økonomi og lønsystemer m.m.. Merudgiften ifm udbudet udlignes de kommende 4-5 år.  Ligeledes undersøges betalinger IT-betalinger til KMD ifm med Udbetaling Danmark for ialt 2,0 mio. kr. </t>
  </si>
  <si>
    <t>Mindreforbrug på 3,9 mio. kr., som kan henføres til en række konti, som havde et mindreforbrug i 2017 og som også forventes at have et mindreforbrug i 2018. Beløbet tilføres kassebeholdningen.</t>
  </si>
  <si>
    <t>Barselspulje- oprindelig budg. 2018 på 14,8 mio.kr. er under pres, negativ budgetoverførsel fra 2017 på 4,9 mio.kr. Forventet merforbrrug på 10,5 mio kr.</t>
  </si>
  <si>
    <t>Langtidssygdomspulje- oprindelig budg. 2018 på 11,8 mio.kr, positiv budgetoverførsel fra 2017 på 4,9 mio.kr. Mindreforbruget skønnes til 5,5 mio kr.</t>
  </si>
  <si>
    <t>Tjenestemandspensioner skønnes at blive 1,0 mio kr mindre og tilføres kassen</t>
  </si>
  <si>
    <t xml:space="preserve">Forsikringer,risikostyring m.m., forventes en ovf til 2019 på 3,7 mio.kr., samt at  kassen tilføres 1,5 mio 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</si>
</sst>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0.0"/>
  </numFmts>
  <fonts count="3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9"/>
      <color theme="0"/>
      <name val="Verdana"/>
      <family val="2"/>
    </font>
    <font>
      <i/>
      <sz val="8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D9E2F3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/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ck">
        <color indexed="64"/>
      </left>
      <right style="thick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0" borderId="11" applyNumberFormat="0" applyFont="0" applyAlignment="0" applyProtection="0"/>
    <xf numFmtId="0" fontId="9" fillId="21" borderId="12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12" applyNumberFormat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30" borderId="13" applyNumberFormat="0" applyAlignment="0" applyProtection="0"/>
    <xf numFmtId="0" fontId="14" fillId="31" borderId="0" applyNumberFormat="0" applyBorder="0" applyAlignment="0" applyProtection="0"/>
    <xf numFmtId="0" fontId="1" fillId="0" borderId="0"/>
    <xf numFmtId="0" fontId="6" fillId="0" borderId="0"/>
    <xf numFmtId="0" fontId="5" fillId="0" borderId="0"/>
    <xf numFmtId="0" fontId="15" fillId="21" borderId="14" applyNumberFormat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32" borderId="0" applyNumberFormat="0" applyBorder="0" applyAlignment="0" applyProtection="0"/>
    <xf numFmtId="0" fontId="1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/>
    <xf numFmtId="0" fontId="3" fillId="0" borderId="0" xfId="0" applyFont="1"/>
    <xf numFmtId="3" fontId="0" fillId="0" borderId="0" xfId="0" applyNumberFormat="1"/>
    <xf numFmtId="0" fontId="1" fillId="0" borderId="0" xfId="47"/>
    <xf numFmtId="0" fontId="4" fillId="33" borderId="4" xfId="47" applyFont="1" applyFill="1" applyBorder="1" applyAlignment="1">
      <alignment wrapText="1"/>
    </xf>
    <xf numFmtId="0" fontId="1" fillId="0" borderId="0" xfId="47" applyFont="1"/>
    <xf numFmtId="0" fontId="3" fillId="0" borderId="0" xfId="47" applyFont="1"/>
    <xf numFmtId="165" fontId="4" fillId="0" borderId="5" xfId="47" applyNumberFormat="1" applyFont="1" applyBorder="1" applyAlignment="1">
      <alignment horizontal="center" vertical="center"/>
    </xf>
    <xf numFmtId="165" fontId="4" fillId="0" borderId="7" xfId="47" applyNumberFormat="1" applyFont="1" applyBorder="1" applyAlignment="1">
      <alignment horizontal="center" vertical="center"/>
    </xf>
    <xf numFmtId="0" fontId="1" fillId="0" borderId="0" xfId="47" applyAlignment="1">
      <alignment horizontal="center"/>
    </xf>
    <xf numFmtId="165" fontId="1" fillId="0" borderId="0" xfId="47" applyNumberFormat="1"/>
    <xf numFmtId="165" fontId="1" fillId="0" borderId="0" xfId="47" applyNumberFormat="1" applyAlignment="1">
      <alignment horizontal="center"/>
    </xf>
    <xf numFmtId="165" fontId="4" fillId="0" borderId="9" xfId="47" applyNumberFormat="1" applyFont="1" applyBorder="1" applyAlignment="1">
      <alignment horizontal="center" vertical="center"/>
    </xf>
    <xf numFmtId="0" fontId="26" fillId="35" borderId="5" xfId="47" applyFont="1" applyFill="1" applyBorder="1" applyAlignment="1">
      <alignment wrapText="1"/>
    </xf>
    <xf numFmtId="165" fontId="26" fillId="35" borderId="5" xfId="47" applyNumberFormat="1" applyFont="1" applyFill="1" applyBorder="1" applyAlignment="1">
      <alignment wrapText="1"/>
    </xf>
    <xf numFmtId="165" fontId="26" fillId="35" borderId="6" xfId="47" applyNumberFormat="1" applyFont="1" applyFill="1" applyBorder="1" applyAlignment="1">
      <alignment wrapText="1"/>
    </xf>
    <xf numFmtId="4" fontId="4" fillId="0" borderId="21" xfId="47" applyNumberFormat="1" applyFont="1" applyBorder="1" applyAlignment="1">
      <alignment horizontal="right" vertical="center" wrapText="1"/>
    </xf>
    <xf numFmtId="0" fontId="26" fillId="35" borderId="2" xfId="47" applyFont="1" applyFill="1" applyBorder="1" applyAlignment="1">
      <alignment wrapText="1"/>
    </xf>
    <xf numFmtId="165" fontId="26" fillId="35" borderId="4" xfId="47" applyNumberFormat="1" applyFont="1" applyFill="1" applyBorder="1" applyAlignment="1">
      <alignment wrapText="1"/>
    </xf>
    <xf numFmtId="4" fontId="4" fillId="0" borderId="4" xfId="47" applyNumberFormat="1" applyFont="1" applyBorder="1" applyAlignment="1">
      <alignment horizontal="right" vertical="center" wrapText="1"/>
    </xf>
    <xf numFmtId="0" fontId="4" fillId="33" borderId="2" xfId="47" applyFont="1" applyFill="1" applyBorder="1" applyAlignment="1">
      <alignment wrapText="1"/>
    </xf>
    <xf numFmtId="165" fontId="4" fillId="33" borderId="8" xfId="47" applyNumberFormat="1" applyFont="1" applyFill="1" applyBorder="1" applyAlignment="1">
      <alignment wrapText="1"/>
    </xf>
    <xf numFmtId="165" fontId="4" fillId="33" borderId="2" xfId="47" applyNumberFormat="1" applyFont="1" applyFill="1" applyBorder="1" applyAlignment="1">
      <alignment wrapText="1"/>
    </xf>
    <xf numFmtId="165" fontId="4" fillId="0" borderId="8" xfId="47" applyNumberFormat="1" applyFont="1" applyBorder="1" applyAlignment="1">
      <alignment horizontal="right" vertical="center" wrapText="1"/>
    </xf>
    <xf numFmtId="165" fontId="4" fillId="0" borderId="2" xfId="47" applyNumberFormat="1" applyFont="1" applyBorder="1" applyAlignment="1">
      <alignment horizontal="right" vertical="center" wrapText="1"/>
    </xf>
    <xf numFmtId="0" fontId="4" fillId="0" borderId="22" xfId="47" applyFont="1" applyBorder="1" applyAlignment="1">
      <alignment horizontal="left" vertical="center" wrapText="1"/>
    </xf>
    <xf numFmtId="165" fontId="4" fillId="0" borderId="20" xfId="47" applyNumberFormat="1" applyFont="1" applyBorder="1" applyAlignment="1">
      <alignment horizontal="right" vertical="center" wrapText="1"/>
    </xf>
    <xf numFmtId="165" fontId="4" fillId="0" borderId="22" xfId="47" applyNumberFormat="1" applyFont="1" applyBorder="1" applyAlignment="1">
      <alignment horizontal="right" vertical="center" wrapText="1"/>
    </xf>
    <xf numFmtId="165" fontId="26" fillId="35" borderId="8" xfId="47" applyNumberFormat="1" applyFont="1" applyFill="1" applyBorder="1" applyAlignment="1">
      <alignment wrapText="1"/>
    </xf>
    <xf numFmtId="165" fontId="26" fillId="35" borderId="2" xfId="47" applyNumberFormat="1" applyFont="1" applyFill="1" applyBorder="1" applyAlignment="1">
      <alignment wrapText="1"/>
    </xf>
    <xf numFmtId="0" fontId="4" fillId="0" borderId="2" xfId="47" applyFont="1" applyBorder="1" applyAlignment="1">
      <alignment horizontal="left" vertical="center" wrapText="1"/>
    </xf>
    <xf numFmtId="165" fontId="4" fillId="0" borderId="3" xfId="47" applyNumberFormat="1" applyFont="1" applyBorder="1" applyAlignment="1">
      <alignment horizontal="center" vertical="center"/>
    </xf>
    <xf numFmtId="165" fontId="23" fillId="0" borderId="4" xfId="47" applyNumberFormat="1" applyFont="1" applyBorder="1" applyAlignment="1">
      <alignment vertical="center"/>
    </xf>
    <xf numFmtId="165" fontId="23" fillId="0" borderId="1" xfId="47" applyNumberFormat="1" applyFont="1" applyBorder="1" applyAlignment="1">
      <alignment vertical="center"/>
    </xf>
    <xf numFmtId="165" fontId="2" fillId="0" borderId="3" xfId="47" applyNumberFormat="1" applyFont="1" applyBorder="1" applyAlignment="1">
      <alignment vertical="center"/>
    </xf>
    <xf numFmtId="165" fontId="2" fillId="0" borderId="9" xfId="47" applyNumberFormat="1" applyFont="1" applyBorder="1" applyAlignment="1">
      <alignment vertical="center"/>
    </xf>
    <xf numFmtId="165" fontId="23" fillId="33" borderId="25" xfId="47" applyNumberFormat="1" applyFont="1" applyFill="1" applyBorder="1" applyAlignment="1">
      <alignment horizontal="right" wrapText="1"/>
    </xf>
    <xf numFmtId="165" fontId="26" fillId="35" borderId="28" xfId="47" applyNumberFormat="1" applyFont="1" applyFill="1" applyBorder="1" applyAlignment="1">
      <alignment horizontal="right" wrapText="1"/>
    </xf>
    <xf numFmtId="165" fontId="23" fillId="0" borderId="25" xfId="47" applyNumberFormat="1" applyFont="1" applyBorder="1" applyAlignment="1">
      <alignment horizontal="right" vertical="center" wrapText="1"/>
    </xf>
    <xf numFmtId="165" fontId="23" fillId="0" borderId="26" xfId="47" applyNumberFormat="1" applyFont="1" applyBorder="1" applyAlignment="1">
      <alignment horizontal="right" vertical="center" wrapText="1"/>
    </xf>
    <xf numFmtId="166" fontId="23" fillId="0" borderId="27" xfId="47" applyNumberFormat="1" applyFont="1" applyBorder="1" applyAlignment="1">
      <alignment horizontal="right" vertical="center"/>
    </xf>
    <xf numFmtId="166" fontId="23" fillId="0" borderId="26" xfId="47" applyNumberFormat="1" applyFont="1" applyBorder="1" applyAlignment="1">
      <alignment horizontal="right" vertical="center"/>
    </xf>
    <xf numFmtId="165" fontId="26" fillId="35" borderId="7" xfId="47" applyNumberFormat="1" applyFont="1" applyFill="1" applyBorder="1" applyAlignment="1">
      <alignment wrapText="1"/>
    </xf>
    <xf numFmtId="166" fontId="4" fillId="33" borderId="4" xfId="47" applyNumberFormat="1" applyFont="1" applyFill="1" applyBorder="1" applyAlignment="1">
      <alignment wrapText="1"/>
    </xf>
    <xf numFmtId="4" fontId="4" fillId="0" borderId="38" xfId="47" applyNumberFormat="1" applyFont="1" applyBorder="1" applyAlignment="1">
      <alignment horizontal="right" vertical="center" wrapText="1"/>
    </xf>
    <xf numFmtId="4" fontId="4" fillId="0" borderId="39" xfId="47" applyNumberFormat="1" applyFont="1" applyBorder="1" applyAlignment="1">
      <alignment horizontal="right" vertical="center" wrapText="1"/>
    </xf>
    <xf numFmtId="165" fontId="4" fillId="0" borderId="33" xfId="47" applyNumberFormat="1" applyFont="1" applyBorder="1" applyAlignment="1">
      <alignment horizontal="right" vertical="center" wrapText="1"/>
    </xf>
    <xf numFmtId="165" fontId="4" fillId="0" borderId="34" xfId="47" applyNumberFormat="1" applyFont="1" applyBorder="1" applyAlignment="1">
      <alignment horizontal="right" vertical="center" wrapText="1"/>
    </xf>
    <xf numFmtId="165" fontId="23" fillId="0" borderId="32" xfId="47" applyNumberFormat="1" applyFont="1" applyBorder="1" applyAlignment="1">
      <alignment horizontal="right" vertical="center" wrapText="1"/>
    </xf>
    <xf numFmtId="165" fontId="4" fillId="0" borderId="35" xfId="47" applyNumberFormat="1" applyFont="1" applyBorder="1" applyAlignment="1">
      <alignment horizontal="right" vertical="center" wrapText="1"/>
    </xf>
    <xf numFmtId="165" fontId="4" fillId="0" borderId="36" xfId="47" applyNumberFormat="1" applyFont="1" applyBorder="1" applyAlignment="1">
      <alignment horizontal="right" vertical="center" wrapText="1"/>
    </xf>
    <xf numFmtId="165" fontId="23" fillId="0" borderId="37" xfId="47" applyNumberFormat="1" applyFont="1" applyBorder="1" applyAlignment="1">
      <alignment horizontal="right" vertical="center" wrapText="1"/>
    </xf>
    <xf numFmtId="0" fontId="28" fillId="0" borderId="0" xfId="47" applyFont="1" applyAlignment="1">
      <alignment horizontal="left"/>
    </xf>
    <xf numFmtId="165" fontId="4" fillId="33" borderId="4" xfId="47" applyNumberFormat="1" applyFont="1" applyFill="1" applyBorder="1" applyAlignment="1">
      <alignment wrapText="1"/>
    </xf>
    <xf numFmtId="0" fontId="1" fillId="0" borderId="23" xfId="47" applyBorder="1" applyAlignment="1">
      <alignment horizontal="center"/>
    </xf>
    <xf numFmtId="165" fontId="1" fillId="0" borderId="23" xfId="47" applyNumberFormat="1" applyBorder="1"/>
    <xf numFmtId="165" fontId="1" fillId="0" borderId="23" xfId="47" applyNumberFormat="1" applyBorder="1" applyAlignment="1">
      <alignment horizontal="center"/>
    </xf>
    <xf numFmtId="165" fontId="2" fillId="0" borderId="1" xfId="47" applyNumberFormat="1" applyFont="1" applyBorder="1" applyAlignment="1">
      <alignment horizontal="right" vertical="center"/>
    </xf>
    <xf numFmtId="165" fontId="1" fillId="0" borderId="0" xfId="47" applyNumberFormat="1" applyBorder="1"/>
    <xf numFmtId="165" fontId="2" fillId="0" borderId="29" xfId="47" applyNumberFormat="1" applyFont="1" applyBorder="1" applyAlignment="1">
      <alignment horizontal="right" vertical="center"/>
    </xf>
    <xf numFmtId="165" fontId="1" fillId="0" borderId="0" xfId="0" applyNumberFormat="1" applyFont="1"/>
    <xf numFmtId="166" fontId="1" fillId="0" borderId="0" xfId="47" applyNumberFormat="1"/>
    <xf numFmtId="165" fontId="25" fillId="34" borderId="1" xfId="47" quotePrefix="1" applyNumberFormat="1" applyFont="1" applyFill="1" applyBorder="1" applyAlignment="1">
      <alignment horizontal="center" vertical="center" wrapText="1"/>
    </xf>
    <xf numFmtId="165" fontId="25" fillId="34" borderId="30" xfId="47" quotePrefix="1" applyNumberFormat="1" applyFont="1" applyFill="1" applyBorder="1" applyAlignment="1">
      <alignment horizontal="center" vertical="center" wrapText="1"/>
    </xf>
    <xf numFmtId="0" fontId="4" fillId="0" borderId="3" xfId="47" applyFont="1" applyBorder="1" applyAlignment="1">
      <alignment horizontal="left" vertical="center" wrapText="1"/>
    </xf>
    <xf numFmtId="0" fontId="23" fillId="0" borderId="3" xfId="47" applyFont="1" applyBorder="1" applyAlignment="1">
      <alignment horizontal="left" vertical="center"/>
    </xf>
    <xf numFmtId="0" fontId="30" fillId="36" borderId="0" xfId="0" applyFont="1" applyFill="1"/>
    <xf numFmtId="165" fontId="0" fillId="36" borderId="0" xfId="0" applyNumberFormat="1" applyFill="1"/>
    <xf numFmtId="0" fontId="0" fillId="36" borderId="0" xfId="0" applyFill="1"/>
    <xf numFmtId="165" fontId="31" fillId="34" borderId="24" xfId="47" quotePrefix="1" applyNumberFormat="1" applyFont="1" applyFill="1" applyBorder="1" applyAlignment="1">
      <alignment horizontal="center" vertical="center" wrapText="1"/>
    </xf>
    <xf numFmtId="165" fontId="31" fillId="34" borderId="27" xfId="47" quotePrefix="1" applyNumberFormat="1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center" wrapText="1"/>
    </xf>
    <xf numFmtId="165" fontId="27" fillId="0" borderId="3" xfId="0" applyNumberFormat="1" applyFont="1" applyBorder="1" applyAlignment="1">
      <alignment horizontal="right" vertical="center" wrapText="1"/>
    </xf>
    <xf numFmtId="165" fontId="27" fillId="0" borderId="9" xfId="0" applyNumberFormat="1" applyFont="1" applyBorder="1" applyAlignment="1">
      <alignment horizontal="right" vertical="center" wrapText="1"/>
    </xf>
    <xf numFmtId="165" fontId="27" fillId="0" borderId="27" xfId="0" applyNumberFormat="1" applyFont="1" applyBorder="1" applyAlignment="1">
      <alignment horizontal="right" vertical="center" wrapText="1"/>
    </xf>
    <xf numFmtId="0" fontId="27" fillId="0" borderId="49" xfId="0" applyFont="1" applyBorder="1" applyAlignment="1">
      <alignment horizontal="left" vertical="center" wrapText="1"/>
    </xf>
    <xf numFmtId="165" fontId="27" fillId="0" borderId="44" xfId="0" applyNumberFormat="1" applyFont="1" applyBorder="1" applyAlignment="1">
      <alignment horizontal="right" vertical="center" wrapText="1"/>
    </xf>
    <xf numFmtId="165" fontId="27" fillId="0" borderId="45" xfId="0" applyNumberFormat="1" applyFont="1" applyBorder="1" applyAlignment="1">
      <alignment horizontal="right" vertical="center" wrapText="1"/>
    </xf>
    <xf numFmtId="165" fontId="27" fillId="0" borderId="29" xfId="0" applyNumberFormat="1" applyFont="1" applyBorder="1" applyAlignment="1">
      <alignment horizontal="right" vertical="center" wrapText="1"/>
    </xf>
    <xf numFmtId="0" fontId="32" fillId="0" borderId="43" xfId="0" applyFont="1" applyBorder="1" applyAlignment="1">
      <alignment horizontal="left" vertical="center" wrapText="1"/>
    </xf>
    <xf numFmtId="165" fontId="32" fillId="0" borderId="40" xfId="0" applyNumberFormat="1" applyFont="1" applyBorder="1" applyAlignment="1">
      <alignment horizontal="right" vertical="center" wrapText="1"/>
    </xf>
    <xf numFmtId="165" fontId="32" fillId="0" borderId="41" xfId="0" applyNumberFormat="1" applyFont="1" applyBorder="1" applyAlignment="1">
      <alignment horizontal="right" vertical="center" wrapText="1"/>
    </xf>
    <xf numFmtId="165" fontId="32" fillId="0" borderId="42" xfId="0" applyNumberFormat="1" applyFont="1" applyBorder="1" applyAlignment="1">
      <alignment horizontal="right" vertical="center" wrapText="1"/>
    </xf>
    <xf numFmtId="0" fontId="27" fillId="0" borderId="50" xfId="0" applyFont="1" applyBorder="1" applyAlignment="1">
      <alignment horizontal="left" vertical="center" wrapText="1"/>
    </xf>
    <xf numFmtId="165" fontId="27" fillId="0" borderId="2" xfId="0" applyNumberFormat="1" applyFont="1" applyBorder="1" applyAlignment="1">
      <alignment horizontal="right" vertical="center" wrapText="1"/>
    </xf>
    <xf numFmtId="165" fontId="27" fillId="0" borderId="8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horizontal="right" vertical="center" wrapText="1"/>
    </xf>
    <xf numFmtId="165" fontId="27" fillId="0" borderId="51" xfId="0" applyNumberFormat="1" applyFont="1" applyBorder="1" applyAlignment="1">
      <alignment horizontal="right" vertical="center" wrapText="1"/>
    </xf>
    <xf numFmtId="0" fontId="27" fillId="0" borderId="47" xfId="0" applyFont="1" applyBorder="1" applyAlignment="1">
      <alignment horizontal="left" vertical="center" wrapText="1"/>
    </xf>
    <xf numFmtId="165" fontId="27" fillId="0" borderId="20" xfId="0" applyNumberFormat="1" applyFont="1" applyBorder="1" applyAlignment="1">
      <alignment horizontal="right" vertical="center" wrapText="1"/>
    </xf>
    <xf numFmtId="165" fontId="27" fillId="0" borderId="22" xfId="0" applyNumberFormat="1" applyFont="1" applyBorder="1" applyAlignment="1">
      <alignment horizontal="right" vertical="center" wrapText="1"/>
    </xf>
    <xf numFmtId="165" fontId="27" fillId="0" borderId="26" xfId="0" applyNumberFormat="1" applyFont="1" applyBorder="1" applyAlignment="1">
      <alignment horizontal="right" vertical="center" wrapText="1"/>
    </xf>
    <xf numFmtId="165" fontId="27" fillId="0" borderId="52" xfId="0" applyNumberFormat="1" applyFont="1" applyBorder="1" applyAlignment="1">
      <alignment horizontal="right" vertical="center" wrapText="1"/>
    </xf>
    <xf numFmtId="165" fontId="27" fillId="0" borderId="53" xfId="0" applyNumberFormat="1" applyFont="1" applyBorder="1" applyAlignment="1">
      <alignment horizontal="right" vertical="center" wrapText="1"/>
    </xf>
    <xf numFmtId="0" fontId="27" fillId="0" borderId="31" xfId="0" applyFont="1" applyBorder="1" applyAlignment="1">
      <alignment horizontal="left" vertical="center" wrapText="1"/>
    </xf>
    <xf numFmtId="165" fontId="27" fillId="0" borderId="7" xfId="0" applyNumberFormat="1" applyFont="1" applyBorder="1" applyAlignment="1">
      <alignment horizontal="right" vertical="center" wrapText="1"/>
    </xf>
    <xf numFmtId="165" fontId="27" fillId="0" borderId="5" xfId="0" applyNumberFormat="1" applyFont="1" applyBorder="1" applyAlignment="1">
      <alignment horizontal="right" vertical="center" wrapText="1"/>
    </xf>
    <xf numFmtId="165" fontId="27" fillId="0" borderId="28" xfId="0" applyNumberFormat="1" applyFont="1" applyBorder="1" applyAlignment="1">
      <alignment horizontal="right" vertical="center" wrapText="1"/>
    </xf>
    <xf numFmtId="165" fontId="27" fillId="0" borderId="46" xfId="0" applyNumberFormat="1" applyFont="1" applyBorder="1" applyAlignment="1">
      <alignment horizontal="right" vertical="center" wrapText="1"/>
    </xf>
    <xf numFmtId="0" fontId="32" fillId="0" borderId="54" xfId="0" applyFont="1" applyBorder="1" applyAlignment="1">
      <alignment vertical="center"/>
    </xf>
    <xf numFmtId="165" fontId="32" fillId="0" borderId="40" xfId="0" applyNumberFormat="1" applyFont="1" applyBorder="1" applyAlignment="1">
      <alignment vertical="center"/>
    </xf>
    <xf numFmtId="165" fontId="32" fillId="0" borderId="41" xfId="0" applyNumberFormat="1" applyFont="1" applyBorder="1" applyAlignment="1">
      <alignment vertical="center"/>
    </xf>
    <xf numFmtId="165" fontId="32" fillId="0" borderId="42" xfId="0" applyNumberFormat="1" applyFont="1" applyBorder="1" applyAlignment="1">
      <alignment vertical="center"/>
    </xf>
    <xf numFmtId="0" fontId="34" fillId="0" borderId="50" xfId="0" applyFont="1" applyBorder="1" applyAlignment="1">
      <alignment horizontal="left" vertical="center" wrapText="1"/>
    </xf>
    <xf numFmtId="165" fontId="34" fillId="0" borderId="2" xfId="0" applyNumberFormat="1" applyFont="1" applyBorder="1" applyAlignment="1">
      <alignment horizontal="right" vertical="center" wrapText="1"/>
    </xf>
    <xf numFmtId="165" fontId="34" fillId="0" borderId="8" xfId="0" applyNumberFormat="1" applyFont="1" applyBorder="1" applyAlignment="1">
      <alignment horizontal="right" vertical="center" wrapText="1"/>
    </xf>
    <xf numFmtId="165" fontId="34" fillId="0" borderId="25" xfId="0" applyNumberFormat="1" applyFont="1" applyBorder="1" applyAlignment="1">
      <alignment horizontal="right" vertical="center" wrapText="1"/>
    </xf>
    <xf numFmtId="165" fontId="34" fillId="0" borderId="51" xfId="0" applyNumberFormat="1" applyFont="1" applyBorder="1" applyAlignment="1">
      <alignment horizontal="right" vertical="center" wrapText="1"/>
    </xf>
    <xf numFmtId="0" fontId="26" fillId="35" borderId="2" xfId="59" applyFont="1" applyFill="1" applyBorder="1" applyAlignment="1">
      <alignment wrapText="1"/>
    </xf>
    <xf numFmtId="165" fontId="26" fillId="35" borderId="8" xfId="59" applyNumberFormat="1" applyFont="1" applyFill="1" applyBorder="1" applyAlignment="1">
      <alignment wrapText="1"/>
    </xf>
    <xf numFmtId="165" fontId="26" fillId="35" borderId="28" xfId="59" applyNumberFormat="1" applyFont="1" applyFill="1" applyBorder="1" applyAlignment="1">
      <alignment horizontal="right" wrapText="1"/>
    </xf>
    <xf numFmtId="165" fontId="26" fillId="35" borderId="4" xfId="59" applyNumberFormat="1" applyFont="1" applyFill="1" applyBorder="1" applyAlignment="1">
      <alignment wrapText="1"/>
    </xf>
    <xf numFmtId="0" fontId="4" fillId="33" borderId="2" xfId="59" applyFont="1" applyFill="1" applyBorder="1" applyAlignment="1">
      <alignment wrapText="1"/>
    </xf>
    <xf numFmtId="165" fontId="4" fillId="33" borderId="8" xfId="59" applyNumberFormat="1" applyFont="1" applyFill="1" applyBorder="1" applyAlignment="1">
      <alignment wrapText="1"/>
    </xf>
    <xf numFmtId="165" fontId="23" fillId="33" borderId="25" xfId="59" applyNumberFormat="1" applyFont="1" applyFill="1" applyBorder="1" applyAlignment="1">
      <alignment horizontal="right" wrapText="1"/>
    </xf>
    <xf numFmtId="0" fontId="4" fillId="33" borderId="4" xfId="59" applyFont="1" applyFill="1" applyBorder="1" applyAlignment="1">
      <alignment wrapText="1"/>
    </xf>
    <xf numFmtId="0" fontId="1" fillId="0" borderId="0" xfId="59" applyFont="1" applyFill="1"/>
    <xf numFmtId="0" fontId="4" fillId="0" borderId="2" xfId="59" applyFont="1" applyFill="1" applyBorder="1" applyAlignment="1">
      <alignment wrapText="1"/>
    </xf>
    <xf numFmtId="165" fontId="4" fillId="0" borderId="8" xfId="59" applyNumberFormat="1" applyFont="1" applyFill="1" applyBorder="1" applyAlignment="1">
      <alignment wrapText="1"/>
    </xf>
    <xf numFmtId="165" fontId="23" fillId="0" borderId="25" xfId="59" applyNumberFormat="1" applyFont="1" applyFill="1" applyBorder="1" applyAlignment="1">
      <alignment horizontal="right" wrapText="1"/>
    </xf>
    <xf numFmtId="0" fontId="4" fillId="0" borderId="4" xfId="59" applyFont="1" applyFill="1" applyBorder="1" applyAlignment="1">
      <alignment wrapText="1"/>
    </xf>
    <xf numFmtId="0" fontId="1" fillId="0" borderId="0" xfId="47" applyFont="1" applyFill="1"/>
    <xf numFmtId="0" fontId="4" fillId="0" borderId="2" xfId="59" applyFont="1" applyBorder="1" applyAlignment="1">
      <alignment horizontal="left" vertical="center" wrapText="1"/>
    </xf>
    <xf numFmtId="0" fontId="4" fillId="0" borderId="33" xfId="59" applyFont="1" applyBorder="1" applyAlignment="1">
      <alignment horizontal="left" vertical="center" wrapText="1"/>
    </xf>
    <xf numFmtId="0" fontId="4" fillId="0" borderId="35" xfId="59" applyFont="1" applyBorder="1" applyAlignment="1">
      <alignment horizontal="left" vertical="center" wrapText="1"/>
    </xf>
    <xf numFmtId="0" fontId="29" fillId="34" borderId="59" xfId="47" applyFont="1" applyFill="1" applyBorder="1" applyAlignment="1">
      <alignment horizontal="center" vertical="center"/>
    </xf>
    <xf numFmtId="0" fontId="29" fillId="34" borderId="55" xfId="47" applyFont="1" applyFill="1" applyBorder="1" applyAlignment="1">
      <alignment horizontal="center" vertical="center"/>
    </xf>
    <xf numFmtId="0" fontId="29" fillId="34" borderId="60" xfId="47" applyFont="1" applyFill="1" applyBorder="1" applyAlignment="1">
      <alignment horizontal="center" vertical="center"/>
    </xf>
    <xf numFmtId="0" fontId="31" fillId="34" borderId="59" xfId="47" applyFont="1" applyFill="1" applyBorder="1" applyAlignment="1">
      <alignment horizontal="left" wrapText="1"/>
    </xf>
    <xf numFmtId="0" fontId="31" fillId="34" borderId="47" xfId="47" applyFont="1" applyFill="1" applyBorder="1" applyAlignment="1">
      <alignment horizontal="left" wrapText="1"/>
    </xf>
    <xf numFmtId="165" fontId="31" fillId="34" borderId="56" xfId="47" quotePrefix="1" applyNumberFormat="1" applyFont="1" applyFill="1" applyBorder="1" applyAlignment="1">
      <alignment horizontal="center" vertical="center" wrapText="1"/>
    </xf>
    <xf numFmtId="165" fontId="31" fillId="34" borderId="21" xfId="47" quotePrefix="1" applyNumberFormat="1" applyFont="1" applyFill="1" applyBorder="1" applyAlignment="1">
      <alignment horizontal="center" vertical="center" wrapText="1"/>
    </xf>
    <xf numFmtId="165" fontId="31" fillId="34" borderId="57" xfId="47" quotePrefix="1" applyNumberFormat="1" applyFont="1" applyFill="1" applyBorder="1" applyAlignment="1">
      <alignment horizontal="center" vertical="center" wrapText="1"/>
    </xf>
    <xf numFmtId="165" fontId="31" fillId="34" borderId="22" xfId="47" quotePrefix="1" applyNumberFormat="1" applyFont="1" applyFill="1" applyBorder="1" applyAlignment="1">
      <alignment horizontal="center" vertical="center" wrapText="1"/>
    </xf>
    <xf numFmtId="165" fontId="31" fillId="34" borderId="58" xfId="47" quotePrefix="1" applyNumberFormat="1" applyFont="1" applyFill="1" applyBorder="1" applyAlignment="1">
      <alignment horizontal="center" vertical="center" wrapText="1"/>
    </xf>
    <xf numFmtId="165" fontId="31" fillId="34" borderId="20" xfId="47" quotePrefix="1" applyNumberFormat="1" applyFont="1" applyFill="1" applyBorder="1" applyAlignment="1">
      <alignment horizontal="center" vertical="center" wrapText="1"/>
    </xf>
    <xf numFmtId="165" fontId="31" fillId="34" borderId="60" xfId="47" quotePrefix="1" applyNumberFormat="1" applyFont="1" applyFill="1" applyBorder="1" applyAlignment="1">
      <alignment horizontal="center" vertical="center" wrapText="1"/>
    </xf>
    <xf numFmtId="0" fontId="33" fillId="34" borderId="59" xfId="47" applyFont="1" applyFill="1" applyBorder="1" applyAlignment="1">
      <alignment horizontal="center" vertical="center"/>
    </xf>
    <xf numFmtId="0" fontId="33" fillId="34" borderId="55" xfId="47" applyFont="1" applyFill="1" applyBorder="1" applyAlignment="1">
      <alignment horizontal="center" vertical="center"/>
    </xf>
    <xf numFmtId="0" fontId="33" fillId="34" borderId="60" xfId="47" applyFont="1" applyFill="1" applyBorder="1" applyAlignment="1">
      <alignment horizontal="center" vertical="center"/>
    </xf>
    <xf numFmtId="0" fontId="24" fillId="34" borderId="9" xfId="47" applyFont="1" applyFill="1" applyBorder="1" applyAlignment="1">
      <alignment horizontal="center" vertical="center"/>
    </xf>
    <xf numFmtId="0" fontId="24" fillId="34" borderId="10" xfId="47" applyFont="1" applyFill="1" applyBorder="1" applyAlignment="1">
      <alignment horizontal="center" vertical="center"/>
    </xf>
    <xf numFmtId="0" fontId="24" fillId="34" borderId="1" xfId="47" applyFont="1" applyFill="1" applyBorder="1" applyAlignment="1">
      <alignment horizontal="center" vertical="center"/>
    </xf>
    <xf numFmtId="0" fontId="24" fillId="34" borderId="7" xfId="47" applyFont="1" applyFill="1" applyBorder="1" applyAlignment="1">
      <alignment horizontal="left" wrapText="1"/>
    </xf>
    <xf numFmtId="0" fontId="24" fillId="34" borderId="20" xfId="47" applyFont="1" applyFill="1" applyBorder="1" applyAlignment="1">
      <alignment horizontal="left" wrapText="1"/>
    </xf>
    <xf numFmtId="165" fontId="25" fillId="34" borderId="6" xfId="47" quotePrefix="1" applyNumberFormat="1" applyFont="1" applyFill="1" applyBorder="1" applyAlignment="1">
      <alignment horizontal="center" vertical="center" wrapText="1"/>
    </xf>
    <xf numFmtId="165" fontId="25" fillId="34" borderId="21" xfId="47" quotePrefix="1" applyNumberFormat="1" applyFont="1" applyFill="1" applyBorder="1" applyAlignment="1">
      <alignment horizontal="center" vertical="center" wrapText="1"/>
    </xf>
    <xf numFmtId="165" fontId="25" fillId="34" borderId="5" xfId="47" quotePrefix="1" applyNumberFormat="1" applyFont="1" applyFill="1" applyBorder="1" applyAlignment="1">
      <alignment horizontal="center" vertical="center" wrapText="1"/>
    </xf>
    <xf numFmtId="165" fontId="25" fillId="34" borderId="22" xfId="47" quotePrefix="1" applyNumberFormat="1" applyFont="1" applyFill="1" applyBorder="1" applyAlignment="1">
      <alignment horizontal="center" vertical="center" wrapText="1"/>
    </xf>
    <xf numFmtId="165" fontId="25" fillId="34" borderId="7" xfId="47" quotePrefix="1" applyNumberFormat="1" applyFont="1" applyFill="1" applyBorder="1" applyAlignment="1">
      <alignment horizontal="center" vertical="center" wrapText="1"/>
    </xf>
    <xf numFmtId="165" fontId="25" fillId="34" borderId="20" xfId="47" quotePrefix="1" applyNumberFormat="1" applyFont="1" applyFill="1" applyBorder="1" applyAlignment="1">
      <alignment horizontal="center" vertical="center" wrapText="1"/>
    </xf>
    <xf numFmtId="165" fontId="25" fillId="34" borderId="1" xfId="47" quotePrefix="1" applyNumberFormat="1" applyFont="1" applyFill="1" applyBorder="1" applyAlignment="1">
      <alignment horizontal="center" vertical="center" wrapText="1"/>
    </xf>
  </cellXfs>
  <cellStyles count="60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20" xr:uid="{00000000-0005-0000-0000-000013000000}"/>
    <cellStyle name="Beregning" xfId="21" builtinId="22" customBuiltin="1"/>
    <cellStyle name="Farve1" xfId="22" builtinId="29" customBuiltin="1"/>
    <cellStyle name="Farve2" xfId="23" builtinId="33" customBuiltin="1"/>
    <cellStyle name="Farve3" xfId="24" builtinId="37" customBuiltin="1"/>
    <cellStyle name="Farve4" xfId="25" builtinId="41" customBuiltin="1"/>
    <cellStyle name="Farve5" xfId="26" builtinId="45" customBuiltin="1"/>
    <cellStyle name="Farve6" xfId="27" builtinId="49" customBuiltin="1"/>
    <cellStyle name="Forklarende tekst" xfId="28" builtinId="53" customBuiltin="1"/>
    <cellStyle name="God" xfId="29" builtinId="26" customBuiltin="1"/>
    <cellStyle name="Input" xfId="30" builtinId="20" customBuiltin="1"/>
    <cellStyle name="Komma 2" xfId="31" xr:uid="{00000000-0005-0000-0000-00001E000000}"/>
    <cellStyle name="Komma 2 2" xfId="32" xr:uid="{00000000-0005-0000-0000-00001F000000}"/>
    <cellStyle name="Komma 2 2 2" xfId="33" xr:uid="{00000000-0005-0000-0000-000020000000}"/>
    <cellStyle name="Komma 2 2 2 2" xfId="34" xr:uid="{00000000-0005-0000-0000-000021000000}"/>
    <cellStyle name="Komma 2 2 2 2 2" xfId="35" xr:uid="{00000000-0005-0000-0000-000022000000}"/>
    <cellStyle name="Komma 2 2 2 2 3" xfId="36" xr:uid="{00000000-0005-0000-0000-000023000000}"/>
    <cellStyle name="Komma 2 2 2 3" xfId="37" xr:uid="{00000000-0005-0000-0000-000024000000}"/>
    <cellStyle name="Komma 2 2 2 4" xfId="38" xr:uid="{00000000-0005-0000-0000-000025000000}"/>
    <cellStyle name="Komma 2 3" xfId="39" xr:uid="{00000000-0005-0000-0000-000026000000}"/>
    <cellStyle name="Komma 2 3 2" xfId="40" xr:uid="{00000000-0005-0000-0000-000027000000}"/>
    <cellStyle name="Komma 2 3 2 2" xfId="41" xr:uid="{00000000-0005-0000-0000-000028000000}"/>
    <cellStyle name="Komma 2 3 2 3" xfId="42" xr:uid="{00000000-0005-0000-0000-000029000000}"/>
    <cellStyle name="Komma 2 3 3" xfId="43" xr:uid="{00000000-0005-0000-0000-00002A000000}"/>
    <cellStyle name="Komma 2 3 4" xfId="44" xr:uid="{00000000-0005-0000-0000-00002B000000}"/>
    <cellStyle name="Kontrollér celle" xfId="45" builtinId="23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59" xr:uid="{00000000-0005-0000-0000-000030000000}"/>
    <cellStyle name="Normal 3" xfId="48" xr:uid="{00000000-0005-0000-0000-000031000000}"/>
    <cellStyle name="Normal 4" xfId="49" xr:uid="{00000000-0005-0000-0000-000032000000}"/>
    <cellStyle name="Output" xfId="50" builtinId="21" customBuiltin="1"/>
    <cellStyle name="Overskrift 1" xfId="51" builtinId="16" customBuiltin="1"/>
    <cellStyle name="Overskrift 2" xfId="52" builtinId="17" customBuiltin="1"/>
    <cellStyle name="Overskrift 3" xfId="53" builtinId="18" customBuiltin="1"/>
    <cellStyle name="Overskrift 4" xfId="54" builtinId="19" customBuiltin="1"/>
    <cellStyle name="Sammenkædet celle" xfId="55" builtinId="24" customBuiltin="1"/>
    <cellStyle name="Titel 2" xfId="56" xr:uid="{00000000-0005-0000-0000-000039000000}"/>
    <cellStyle name="Total" xfId="57" builtinId="25" customBuiltin="1"/>
    <cellStyle name="Ugyldig" xfId="58" builtinId="27" customBuiltin="1"/>
  </cellStyles>
  <dxfs count="0"/>
  <tableStyles count="0" defaultTableStyle="TableStyleMedium2" defaultPivotStyle="PivotStyleLight16"/>
  <colors>
    <mruColors>
      <color rgb="FF004165"/>
      <color rgb="FFD9E2F3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16</xdr:row>
      <xdr:rowOff>142875</xdr:rowOff>
    </xdr:from>
    <xdr:to>
      <xdr:col>5</xdr:col>
      <xdr:colOff>171450</xdr:colOff>
      <xdr:row>21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19800" y="40957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21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4958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21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4958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0" y="449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21</xdr:row>
      <xdr:rowOff>104775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44958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857250</xdr:colOff>
      <xdr:row>17</xdr:row>
      <xdr:rowOff>0</xdr:rowOff>
    </xdr:from>
    <xdr:ext cx="85725" cy="6191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429500" y="41338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18</xdr:row>
      <xdr:rowOff>0</xdr:rowOff>
    </xdr:from>
    <xdr:to>
      <xdr:col>5</xdr:col>
      <xdr:colOff>19050</xdr:colOff>
      <xdr:row>21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143625" y="40576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22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4196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22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4196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0" y="441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95250</xdr:colOff>
      <xdr:row>22</xdr:row>
      <xdr:rowOff>104775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44196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857250</xdr:colOff>
      <xdr:row>18</xdr:row>
      <xdr:rowOff>0</xdr:rowOff>
    </xdr:from>
    <xdr:ext cx="85725" cy="6191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143625" y="40576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20</xdr:row>
      <xdr:rowOff>0</xdr:rowOff>
    </xdr:from>
    <xdr:to>
      <xdr:col>3</xdr:col>
      <xdr:colOff>821054</xdr:colOff>
      <xdr:row>21</xdr:row>
      <xdr:rowOff>17542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19600"/>
          <a:ext cx="4383404" cy="18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25</xdr:row>
      <xdr:rowOff>180975</xdr:rowOff>
    </xdr:from>
    <xdr:to>
      <xdr:col>4</xdr:col>
      <xdr:colOff>942975</xdr:colOff>
      <xdr:row>26</xdr:row>
      <xdr:rowOff>219075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515225" y="49149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5341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5341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0" y="6534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35</xdr:row>
      <xdr:rowOff>104775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65341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714375</xdr:colOff>
      <xdr:row>25</xdr:row>
      <xdr:rowOff>495300</xdr:rowOff>
    </xdr:from>
    <xdr:ext cx="85725" cy="6191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620000" y="61626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1028700</xdr:colOff>
      <xdr:row>17</xdr:row>
      <xdr:rowOff>247650</xdr:rowOff>
    </xdr:from>
    <xdr:to>
      <xdr:col>4</xdr:col>
      <xdr:colOff>1114425</xdr:colOff>
      <xdr:row>18</xdr:row>
      <xdr:rowOff>142875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686675" y="28194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561975</xdr:colOff>
      <xdr:row>18</xdr:row>
      <xdr:rowOff>9525</xdr:rowOff>
    </xdr:from>
    <xdr:ext cx="85725" cy="61912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219950" y="30956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828675</xdr:colOff>
      <xdr:row>3</xdr:row>
      <xdr:rowOff>85725</xdr:rowOff>
    </xdr:from>
    <xdr:to>
      <xdr:col>4</xdr:col>
      <xdr:colOff>914400</xdr:colOff>
      <xdr:row>5</xdr:row>
      <xdr:rowOff>342900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781925" y="8477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647700</xdr:colOff>
      <xdr:row>3</xdr:row>
      <xdr:rowOff>161925</xdr:rowOff>
    </xdr:from>
    <xdr:ext cx="85725" cy="61912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305675" y="9239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1152525</xdr:colOff>
      <xdr:row>29</xdr:row>
      <xdr:rowOff>66675</xdr:rowOff>
    </xdr:from>
    <xdr:to>
      <xdr:col>5</xdr:col>
      <xdr:colOff>28575</xdr:colOff>
      <xdr:row>33</xdr:row>
      <xdr:rowOff>57150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105775" y="57912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857250</xdr:colOff>
      <xdr:row>29</xdr:row>
      <xdr:rowOff>0</xdr:rowOff>
    </xdr:from>
    <xdr:ext cx="85725" cy="61912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724900" y="58102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27</xdr:row>
      <xdr:rowOff>180975</xdr:rowOff>
    </xdr:from>
    <xdr:ext cx="85725" cy="61912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886700" y="58578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857250</xdr:colOff>
      <xdr:row>27</xdr:row>
      <xdr:rowOff>180975</xdr:rowOff>
    </xdr:from>
    <xdr:ext cx="85725" cy="619125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886700" y="58578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35</xdr:row>
      <xdr:rowOff>104775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85725</xdr:colOff>
      <xdr:row>35</xdr:row>
      <xdr:rowOff>76200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35</xdr:row>
      <xdr:rowOff>104775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0" y="68770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lani/AppData/Local/Temp/TRI226032/Sagsnr18-3976_Doknr89470-18_v1_Budgetopf&#248;lgning%2030.%20juni%202018(1)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lani/AppData/Local/Temp/TRI226032/Sagsnr18-3976_Doknr89470-18_v1_Budgetopf&#248;lgning%2030.%20juni%202018(1)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intern.varde.dk\dfs\Users\lani\AppData\Local\Temp\TRI12344\Sagsnr18-3976_Doknr57776-18_v1_Budgetopf&#248;lgning%2031.%20marts%202018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33"/>
  <sheetViews>
    <sheetView zoomScaleNormal="100" workbookViewId="0">
      <selection activeCell="F19" sqref="A2:F19"/>
    </sheetView>
  </sheetViews>
  <sheetFormatPr defaultRowHeight="12.75" x14ac:dyDescent="0.2"/>
  <cols>
    <col min="1" max="1" width="32.28515625" style="1" customWidth="1"/>
    <col min="2" max="2" width="15.28515625" style="3" customWidth="1"/>
    <col min="3" max="4" width="12.42578125" customWidth="1"/>
    <col min="5" max="5" width="15.140625" customWidth="1"/>
    <col min="6" max="6" width="14" customWidth="1"/>
  </cols>
  <sheetData>
    <row r="1" spans="1:10" s="7" customFormat="1" ht="14.25" thickTop="1" thickBot="1" x14ac:dyDescent="0.25">
      <c r="A1" s="129" t="s">
        <v>10</v>
      </c>
      <c r="B1" s="130"/>
      <c r="C1" s="130"/>
      <c r="D1" s="130"/>
      <c r="E1" s="130"/>
      <c r="F1" s="131"/>
    </row>
    <row r="2" spans="1:10" s="7" customFormat="1" ht="27" customHeight="1" thickTop="1" thickBot="1" x14ac:dyDescent="0.25">
      <c r="A2" s="132" t="s">
        <v>50</v>
      </c>
      <c r="B2" s="134" t="s">
        <v>23</v>
      </c>
      <c r="C2" s="136" t="s">
        <v>24</v>
      </c>
      <c r="D2" s="138" t="s">
        <v>7</v>
      </c>
      <c r="E2" s="138" t="s">
        <v>29</v>
      </c>
      <c r="F2" s="140"/>
    </row>
    <row r="3" spans="1:10" s="7" customFormat="1" ht="27.75" customHeight="1" thickTop="1" x14ac:dyDescent="0.2">
      <c r="A3" s="133"/>
      <c r="B3" s="135"/>
      <c r="C3" s="137"/>
      <c r="D3" s="139"/>
      <c r="E3" s="73" t="s">
        <v>28</v>
      </c>
      <c r="F3" s="74" t="s">
        <v>26</v>
      </c>
    </row>
    <row r="4" spans="1:10" x14ac:dyDescent="0.2">
      <c r="A4" s="75" t="s">
        <v>36</v>
      </c>
      <c r="B4" s="76">
        <v>2123.0499</v>
      </c>
      <c r="C4" s="76" t="e">
        <f>#REF!</f>
        <v>#REF!</v>
      </c>
      <c r="D4" s="77" t="e">
        <f>B4+E4</f>
        <v>#REF!</v>
      </c>
      <c r="E4" s="78" t="e">
        <f>#REF!-SUM('Fordelt på udgifter - Tabel'!E5:E8)</f>
        <v>#REF!</v>
      </c>
      <c r="F4" s="78" t="e">
        <f>D4-(B4+C4)</f>
        <v>#REF!</v>
      </c>
    </row>
    <row r="5" spans="1:10" ht="27" customHeight="1" x14ac:dyDescent="0.2">
      <c r="A5" s="75" t="s">
        <v>37</v>
      </c>
      <c r="B5" s="76">
        <f>589.2+65.3</f>
        <v>654.5</v>
      </c>
      <c r="C5" s="76"/>
      <c r="D5" s="77" t="e">
        <f>B5+E5</f>
        <v>#REF!</v>
      </c>
      <c r="E5" s="78" t="e">
        <f>#REF!</f>
        <v>#REF!</v>
      </c>
      <c r="F5" s="78" t="e">
        <f>D5-(B5+C5)</f>
        <v>#REF!</v>
      </c>
    </row>
    <row r="6" spans="1:10" s="4" customFormat="1" x14ac:dyDescent="0.2">
      <c r="A6" s="75" t="s">
        <v>38</v>
      </c>
      <c r="B6" s="76" t="e">
        <f>#REF!</f>
        <v>#REF!</v>
      </c>
      <c r="C6" s="76"/>
      <c r="D6" s="77" t="e">
        <f>B6+E6</f>
        <v>#REF!</v>
      </c>
      <c r="E6" s="78" t="e">
        <f>#REF!</f>
        <v>#REF!</v>
      </c>
      <c r="F6" s="78" t="e">
        <f t="shared" ref="F6:F8" si="0">D6-(B6+C6)</f>
        <v>#REF!</v>
      </c>
    </row>
    <row r="7" spans="1:10" s="4" customFormat="1" x14ac:dyDescent="0.2">
      <c r="A7" s="75" t="s">
        <v>39</v>
      </c>
      <c r="B7" s="76">
        <v>-7.9</v>
      </c>
      <c r="C7" s="76"/>
      <c r="D7" s="77" t="e">
        <f>B7+#REF!</f>
        <v>#REF!</v>
      </c>
      <c r="E7" s="78" t="e">
        <f>D7-B7</f>
        <v>#REF!</v>
      </c>
      <c r="F7" s="78" t="e">
        <f t="shared" si="0"/>
        <v>#REF!</v>
      </c>
    </row>
    <row r="8" spans="1:10" s="4" customFormat="1" ht="13.5" thickBot="1" x14ac:dyDescent="0.25">
      <c r="A8" s="98" t="s">
        <v>21</v>
      </c>
      <c r="B8" s="100" t="e">
        <f>#REF!</f>
        <v>#REF!</v>
      </c>
      <c r="C8" s="100"/>
      <c r="D8" s="99" t="e">
        <f>B8+E8</f>
        <v>#REF!</v>
      </c>
      <c r="E8" s="101" t="e">
        <f>#REF!</f>
        <v>#REF!</v>
      </c>
      <c r="F8" s="101" t="e">
        <f t="shared" si="0"/>
        <v>#REF!</v>
      </c>
    </row>
    <row r="9" spans="1:10" s="4" customFormat="1" ht="14.25" thickTop="1" thickBot="1" x14ac:dyDescent="0.25">
      <c r="A9" s="83" t="s">
        <v>9</v>
      </c>
      <c r="B9" s="84" t="e">
        <f>SUM(B4:B8)</f>
        <v>#REF!</v>
      </c>
      <c r="C9" s="84" t="e">
        <f>SUM(C4:C8)</f>
        <v>#REF!</v>
      </c>
      <c r="D9" s="85" t="e">
        <f>SUM(D4:D8)-0.1</f>
        <v>#REF!</v>
      </c>
      <c r="E9" s="86" t="e">
        <f>SUM(E4:E8)</f>
        <v>#REF!</v>
      </c>
      <c r="F9" s="86" t="e">
        <f>SUM(F4:F8)</f>
        <v>#REF!</v>
      </c>
      <c r="I9" s="64"/>
      <c r="J9" s="64"/>
    </row>
    <row r="10" spans="1:10" s="4" customFormat="1" ht="14.25" customHeight="1" thickTop="1" x14ac:dyDescent="0.2">
      <c r="A10" s="87"/>
      <c r="B10" s="88"/>
      <c r="C10" s="88"/>
      <c r="D10" s="89"/>
      <c r="E10" s="90"/>
      <c r="F10" s="91"/>
    </row>
    <row r="11" spans="1:10" s="4" customFormat="1" ht="14.25" hidden="1" customHeight="1" x14ac:dyDescent="0.2">
      <c r="A11" s="92" t="s">
        <v>2</v>
      </c>
      <c r="B11" s="93"/>
      <c r="C11" s="94"/>
      <c r="D11" s="93"/>
      <c r="E11" s="95"/>
      <c r="F11" s="96"/>
    </row>
    <row r="12" spans="1:10" ht="63.75" x14ac:dyDescent="0.2">
      <c r="A12" s="75" t="s">
        <v>49</v>
      </c>
      <c r="B12" s="77"/>
      <c r="C12" s="76"/>
      <c r="D12" s="77"/>
      <c r="E12" s="78">
        <f>82*0.0088</f>
        <v>0.72160000000000002</v>
      </c>
      <c r="F12" s="97">
        <f>E12</f>
        <v>0.72160000000000002</v>
      </c>
    </row>
    <row r="13" spans="1:10" ht="40.5" customHeight="1" thickBot="1" x14ac:dyDescent="0.25">
      <c r="A13" s="75" t="s">
        <v>31</v>
      </c>
      <c r="B13" s="77"/>
      <c r="C13" s="76"/>
      <c r="D13" s="77"/>
      <c r="E13" s="78">
        <f>3.4+1</f>
        <v>4.4000000000000004</v>
      </c>
      <c r="F13" s="97">
        <f>E13</f>
        <v>4.4000000000000004</v>
      </c>
    </row>
    <row r="14" spans="1:10" ht="14.25" hidden="1" customHeight="1" x14ac:dyDescent="0.2">
      <c r="A14" s="75" t="s">
        <v>3</v>
      </c>
      <c r="B14" s="77"/>
      <c r="C14" s="76"/>
      <c r="D14" s="77"/>
      <c r="E14" s="78"/>
      <c r="F14" s="97"/>
    </row>
    <row r="15" spans="1:10" ht="14.25" hidden="1" customHeight="1" x14ac:dyDescent="0.2">
      <c r="A15" s="75" t="s">
        <v>4</v>
      </c>
      <c r="B15" s="77"/>
      <c r="C15" s="76"/>
      <c r="D15" s="77"/>
      <c r="E15" s="78"/>
      <c r="F15" s="97"/>
    </row>
    <row r="16" spans="1:10" ht="14.25" hidden="1" customHeight="1" x14ac:dyDescent="0.2">
      <c r="A16" s="75" t="s">
        <v>5</v>
      </c>
      <c r="B16" s="77"/>
      <c r="C16" s="76"/>
      <c r="D16" s="77"/>
      <c r="E16" s="78"/>
      <c r="F16" s="97"/>
    </row>
    <row r="17" spans="1:6" ht="14.25" hidden="1" customHeight="1" x14ac:dyDescent="0.2">
      <c r="A17" s="98" t="s">
        <v>6</v>
      </c>
      <c r="B17" s="99"/>
      <c r="C17" s="100"/>
      <c r="D17" s="99"/>
      <c r="E17" s="101"/>
      <c r="F17" s="102"/>
    </row>
    <row r="18" spans="1:6" s="5" customFormat="1" ht="14.25" hidden="1" customHeight="1" thickBot="1" x14ac:dyDescent="0.25">
      <c r="A18" s="87"/>
      <c r="B18" s="88"/>
      <c r="C18" s="88"/>
      <c r="D18" s="89"/>
      <c r="E18" s="90"/>
      <c r="F18" s="91"/>
    </row>
    <row r="19" spans="1:6" s="5" customFormat="1" ht="14.25" customHeight="1" thickTop="1" thickBot="1" x14ac:dyDescent="0.25">
      <c r="A19" s="103" t="s">
        <v>0</v>
      </c>
      <c r="B19" s="104"/>
      <c r="C19" s="104"/>
      <c r="D19" s="105"/>
      <c r="E19" s="106" t="e">
        <f>SUM(E9:E18)</f>
        <v>#REF!</v>
      </c>
      <c r="F19" s="106" t="e">
        <f>SUM(F9:F18)</f>
        <v>#REF!</v>
      </c>
    </row>
    <row r="20" spans="1:6" ht="13.5" thickTop="1" x14ac:dyDescent="0.2">
      <c r="A20" s="70" t="s">
        <v>40</v>
      </c>
      <c r="B20" s="71"/>
      <c r="C20" s="72"/>
      <c r="D20" s="72"/>
      <c r="E20" s="72"/>
      <c r="F20" s="72"/>
    </row>
    <row r="33" spans="1:6" s="2" customFormat="1" x14ac:dyDescent="0.2">
      <c r="A33" s="1"/>
      <c r="B33" s="3"/>
      <c r="C33"/>
      <c r="D33"/>
      <c r="E33" s="6"/>
      <c r="F33" s="6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landscape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BF2CE8-31A7-41E1-999F-1E021E9823B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E4:F19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F34"/>
  <sheetViews>
    <sheetView workbookViewId="0">
      <selection activeCell="A2" sqref="A2:F10"/>
    </sheetView>
  </sheetViews>
  <sheetFormatPr defaultRowHeight="12.75" x14ac:dyDescent="0.2"/>
  <cols>
    <col min="1" max="1" width="21" style="1" customWidth="1"/>
    <col min="2" max="2" width="16.7109375" style="3" customWidth="1"/>
    <col min="3" max="3" width="15.7109375" customWidth="1"/>
    <col min="4" max="4" width="15" customWidth="1"/>
    <col min="5" max="5" width="13.85546875" customWidth="1"/>
    <col min="6" max="6" width="14.140625" customWidth="1"/>
  </cols>
  <sheetData>
    <row r="1" spans="1:6" s="7" customFormat="1" ht="15.75" thickTop="1" thickBot="1" x14ac:dyDescent="0.25">
      <c r="A1" s="141" t="s">
        <v>10</v>
      </c>
      <c r="B1" s="142"/>
      <c r="C1" s="142"/>
      <c r="D1" s="142"/>
      <c r="E1" s="142"/>
      <c r="F1" s="143"/>
    </row>
    <row r="2" spans="1:6" s="7" customFormat="1" ht="27" customHeight="1" thickTop="1" thickBot="1" x14ac:dyDescent="0.25">
      <c r="A2" s="132" t="s">
        <v>42</v>
      </c>
      <c r="B2" s="134" t="s">
        <v>23</v>
      </c>
      <c r="C2" s="136" t="s">
        <v>24</v>
      </c>
      <c r="D2" s="138" t="s">
        <v>7</v>
      </c>
      <c r="E2" s="138" t="s">
        <v>29</v>
      </c>
      <c r="F2" s="140"/>
    </row>
    <row r="3" spans="1:6" s="7" customFormat="1" ht="28.5" customHeight="1" thickTop="1" x14ac:dyDescent="0.2">
      <c r="A3" s="133"/>
      <c r="B3" s="135"/>
      <c r="C3" s="137"/>
      <c r="D3" s="139"/>
      <c r="E3" s="73" t="s">
        <v>28</v>
      </c>
      <c r="F3" s="74" t="s">
        <v>26</v>
      </c>
    </row>
    <row r="4" spans="1:6" ht="16.5" customHeight="1" x14ac:dyDescent="0.2">
      <c r="A4" s="75" t="s">
        <v>43</v>
      </c>
      <c r="B4" s="76" t="e">
        <f>#REF!</f>
        <v>#REF!</v>
      </c>
      <c r="C4" s="76" t="e">
        <f>#REF!</f>
        <v>#REF!</v>
      </c>
      <c r="D4" s="77" t="e">
        <f>#REF!</f>
        <v>#REF!</v>
      </c>
      <c r="E4" s="78" t="e">
        <f>#REF!</f>
        <v>#REF!</v>
      </c>
      <c r="F4" s="78" t="e">
        <f>#REF!</f>
        <v>#REF!</v>
      </c>
    </row>
    <row r="5" spans="1:6" x14ac:dyDescent="0.2">
      <c r="A5" s="75" t="s">
        <v>44</v>
      </c>
      <c r="B5" s="76" t="e">
        <f>#REF!</f>
        <v>#REF!</v>
      </c>
      <c r="C5" s="76" t="e">
        <f>#REF!</f>
        <v>#REF!</v>
      </c>
      <c r="D5" s="77" t="e">
        <f>#REF!</f>
        <v>#REF!</v>
      </c>
      <c r="E5" s="78" t="e">
        <f>#REF!</f>
        <v>#REF!</v>
      </c>
      <c r="F5" s="78" t="e">
        <f>#REF!</f>
        <v>#REF!</v>
      </c>
    </row>
    <row r="6" spans="1:6" s="4" customFormat="1" x14ac:dyDescent="0.2">
      <c r="A6" s="75" t="s">
        <v>45</v>
      </c>
      <c r="B6" s="76" t="e">
        <f>#REF!</f>
        <v>#REF!</v>
      </c>
      <c r="C6" s="76" t="e">
        <f>#REF!</f>
        <v>#REF!</v>
      </c>
      <c r="D6" s="77" t="e">
        <f>#REF!</f>
        <v>#REF!</v>
      </c>
      <c r="E6" s="78" t="e">
        <f>#REF!</f>
        <v>#REF!</v>
      </c>
      <c r="F6" s="78" t="e">
        <f>#REF!</f>
        <v>#REF!</v>
      </c>
    </row>
    <row r="7" spans="1:6" s="4" customFormat="1" x14ac:dyDescent="0.2">
      <c r="A7" s="75" t="s">
        <v>46</v>
      </c>
      <c r="B7" s="76" t="e">
        <f>#REF!</f>
        <v>#REF!</v>
      </c>
      <c r="C7" s="76" t="e">
        <f>#REF!</f>
        <v>#REF!</v>
      </c>
      <c r="D7" s="77" t="e">
        <f>#REF!</f>
        <v>#REF!</v>
      </c>
      <c r="E7" s="78" t="e">
        <f>#REF!</f>
        <v>#REF!</v>
      </c>
      <c r="F7" s="78" t="e">
        <f>#REF!</f>
        <v>#REF!</v>
      </c>
    </row>
    <row r="8" spans="1:6" s="4" customFormat="1" ht="18" customHeight="1" x14ac:dyDescent="0.2">
      <c r="A8" s="75" t="s">
        <v>47</v>
      </c>
      <c r="B8" s="76" t="e">
        <f>#REF!</f>
        <v>#REF!</v>
      </c>
      <c r="C8" s="76" t="e">
        <f>#REF!</f>
        <v>#REF!</v>
      </c>
      <c r="D8" s="77" t="e">
        <f>#REF!</f>
        <v>#REF!</v>
      </c>
      <c r="E8" s="78" t="e">
        <f>#REF!</f>
        <v>#REF!</v>
      </c>
      <c r="F8" s="78" t="e">
        <f>#REF!</f>
        <v>#REF!</v>
      </c>
    </row>
    <row r="9" spans="1:6" s="4" customFormat="1" ht="26.25" thickBot="1" x14ac:dyDescent="0.25">
      <c r="A9" s="79" t="s">
        <v>48</v>
      </c>
      <c r="B9" s="80" t="e">
        <f>#REF!</f>
        <v>#REF!</v>
      </c>
      <c r="C9" s="80" t="e">
        <f>#REF!</f>
        <v>#REF!</v>
      </c>
      <c r="D9" s="81" t="e">
        <f>#REF!</f>
        <v>#REF!</v>
      </c>
      <c r="E9" s="82" t="e">
        <f>#REF!</f>
        <v>#REF!</v>
      </c>
      <c r="F9" s="82" t="e">
        <f>#REF!</f>
        <v>#REF!</v>
      </c>
    </row>
    <row r="10" spans="1:6" s="4" customFormat="1" ht="14.25" thickTop="1" thickBot="1" x14ac:dyDescent="0.25">
      <c r="A10" s="83" t="s">
        <v>9</v>
      </c>
      <c r="B10" s="84" t="e">
        <f>SUM(B4:B9)</f>
        <v>#REF!</v>
      </c>
      <c r="C10" s="84" t="e">
        <f>SUM(C4:C9)</f>
        <v>#REF!</v>
      </c>
      <c r="D10" s="85" t="e">
        <f>SUM(D4:D9)</f>
        <v>#REF!</v>
      </c>
      <c r="E10" s="86" t="e">
        <f>SUM(E4:E9)</f>
        <v>#REF!</v>
      </c>
      <c r="F10" s="86" t="e">
        <f>SUM(F4:F9)</f>
        <v>#REF!</v>
      </c>
    </row>
    <row r="11" spans="1:6" s="4" customFormat="1" ht="14.25" customHeight="1" thickTop="1" x14ac:dyDescent="0.2">
      <c r="A11" s="107"/>
      <c r="B11" s="108"/>
      <c r="C11" s="108"/>
      <c r="D11" s="109"/>
      <c r="E11" s="110"/>
      <c r="F11" s="111"/>
    </row>
    <row r="12" spans="1:6" s="4" customFormat="1" ht="26.25" customHeight="1" x14ac:dyDescent="0.2">
      <c r="A12" s="92" t="s">
        <v>2</v>
      </c>
      <c r="B12" s="93"/>
      <c r="C12" s="94"/>
      <c r="D12" s="93"/>
      <c r="E12" s="95"/>
      <c r="F12" s="96"/>
    </row>
    <row r="13" spans="1:6" ht="102" x14ac:dyDescent="0.2">
      <c r="A13" s="75" t="s">
        <v>30</v>
      </c>
      <c r="B13" s="77"/>
      <c r="C13" s="76"/>
      <c r="D13" s="77"/>
      <c r="E13" s="78" t="e">
        <f>#REF!</f>
        <v>#REF!</v>
      </c>
      <c r="F13" s="97" t="e">
        <f>#REF!</f>
        <v>#REF!</v>
      </c>
    </row>
    <row r="14" spans="1:6" ht="63.75" x14ac:dyDescent="0.2">
      <c r="A14" s="75" t="s">
        <v>31</v>
      </c>
      <c r="B14" s="77"/>
      <c r="C14" s="76"/>
      <c r="D14" s="77"/>
      <c r="E14" s="78" t="e">
        <f>#REF!</f>
        <v>#REF!</v>
      </c>
      <c r="F14" s="97" t="e">
        <f>#REF!</f>
        <v>#REF!</v>
      </c>
    </row>
    <row r="15" spans="1:6" ht="14.25" customHeight="1" x14ac:dyDescent="0.2">
      <c r="A15" s="75" t="s">
        <v>3</v>
      </c>
      <c r="B15" s="77"/>
      <c r="C15" s="76"/>
      <c r="D15" s="77"/>
      <c r="E15" s="78"/>
      <c r="F15" s="97"/>
    </row>
    <row r="16" spans="1:6" ht="14.25" customHeight="1" x14ac:dyDescent="0.2">
      <c r="A16" s="75" t="s">
        <v>4</v>
      </c>
      <c r="B16" s="77"/>
      <c r="C16" s="76"/>
      <c r="D16" s="77"/>
      <c r="E16" s="78"/>
      <c r="F16" s="97"/>
    </row>
    <row r="17" spans="1:6" ht="27.75" customHeight="1" x14ac:dyDescent="0.2">
      <c r="A17" s="75" t="s">
        <v>5</v>
      </c>
      <c r="B17" s="77"/>
      <c r="C17" s="76"/>
      <c r="D17" s="77"/>
      <c r="E17" s="78"/>
      <c r="F17" s="97"/>
    </row>
    <row r="18" spans="1:6" ht="14.25" customHeight="1" x14ac:dyDescent="0.2">
      <c r="A18" s="98" t="s">
        <v>6</v>
      </c>
      <c r="B18" s="99"/>
      <c r="C18" s="100"/>
      <c r="D18" s="99"/>
      <c r="E18" s="101"/>
      <c r="F18" s="102"/>
    </row>
    <row r="19" spans="1:6" s="5" customFormat="1" ht="14.25" customHeight="1" thickBot="1" x14ac:dyDescent="0.25">
      <c r="A19" s="87"/>
      <c r="B19" s="88"/>
      <c r="C19" s="88"/>
      <c r="D19" s="89"/>
      <c r="E19" s="90"/>
      <c r="F19" s="91"/>
    </row>
    <row r="20" spans="1:6" s="5" customFormat="1" ht="14.25" customHeight="1" thickTop="1" thickBot="1" x14ac:dyDescent="0.25">
      <c r="A20" s="103" t="s">
        <v>0</v>
      </c>
      <c r="B20" s="104"/>
      <c r="C20" s="104"/>
      <c r="D20" s="105"/>
      <c r="E20" s="106" t="e">
        <f>SUM(E10:E19)</f>
        <v>#REF!</v>
      </c>
      <c r="F20" s="106" t="e">
        <f>SUM(F10:F19)</f>
        <v>#REF!</v>
      </c>
    </row>
    <row r="21" spans="1:6" ht="13.5" thickTop="1" x14ac:dyDescent="0.2"/>
    <row r="34" spans="1:6" s="2" customFormat="1" x14ac:dyDescent="0.2">
      <c r="A34" s="1"/>
      <c r="B34" s="3"/>
      <c r="C34"/>
      <c r="D34"/>
      <c r="E34" s="6"/>
      <c r="F34" s="6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landscape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B100127-1F04-4F4B-9834-2A2D0ACA5DE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E4:F20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H37"/>
  <sheetViews>
    <sheetView tabSelected="1" zoomScaleNormal="100" workbookViewId="0">
      <selection activeCell="C48" sqref="C48"/>
    </sheetView>
  </sheetViews>
  <sheetFormatPr defaultColWidth="9.140625" defaultRowHeight="12.75" x14ac:dyDescent="0.2"/>
  <cols>
    <col min="1" max="1" width="60.42578125" style="13" customWidth="1"/>
    <col min="2" max="2" width="17" style="14" customWidth="1"/>
    <col min="3" max="3" width="13.42578125" style="7" customWidth="1"/>
    <col min="4" max="4" width="12.7109375" style="7" customWidth="1"/>
    <col min="5" max="5" width="18.140625" style="7" bestFit="1" customWidth="1"/>
    <col min="6" max="6" width="16.42578125" style="15" bestFit="1" customWidth="1"/>
    <col min="7" max="16384" width="9.140625" style="7"/>
  </cols>
  <sheetData>
    <row r="1" spans="1:6" ht="18" x14ac:dyDescent="0.2">
      <c r="A1" s="144" t="s">
        <v>51</v>
      </c>
      <c r="B1" s="145"/>
      <c r="C1" s="145"/>
      <c r="D1" s="145"/>
      <c r="E1" s="145"/>
      <c r="F1" s="146"/>
    </row>
    <row r="2" spans="1:6" ht="27.75" customHeight="1" thickBot="1" x14ac:dyDescent="0.25">
      <c r="A2" s="147" t="s">
        <v>1</v>
      </c>
      <c r="B2" s="149" t="s">
        <v>23</v>
      </c>
      <c r="C2" s="151" t="s">
        <v>24</v>
      </c>
      <c r="D2" s="153" t="s">
        <v>7</v>
      </c>
      <c r="E2" s="153" t="s">
        <v>27</v>
      </c>
      <c r="F2" s="155"/>
    </row>
    <row r="3" spans="1:6" ht="14.25" customHeight="1" thickTop="1" x14ac:dyDescent="0.2">
      <c r="A3" s="148"/>
      <c r="B3" s="150"/>
      <c r="C3" s="152"/>
      <c r="D3" s="154"/>
      <c r="E3" s="67" t="s">
        <v>25</v>
      </c>
      <c r="F3" s="66" t="s">
        <v>26</v>
      </c>
    </row>
    <row r="4" spans="1:6" ht="14.25" customHeight="1" x14ac:dyDescent="0.25">
      <c r="A4" s="17" t="s">
        <v>12</v>
      </c>
      <c r="B4" s="46">
        <f>B7+B5</f>
        <v>13.700000000000001</v>
      </c>
      <c r="C4" s="18">
        <f>C7+C5</f>
        <v>0.6</v>
      </c>
      <c r="D4" s="46">
        <f>D7+D5</f>
        <v>13.6</v>
      </c>
      <c r="E4" s="41">
        <f>D4-B4</f>
        <v>-0.10000000000000142</v>
      </c>
      <c r="F4" s="19">
        <f>D4-(B4+C4)</f>
        <v>-0.70000000000000107</v>
      </c>
    </row>
    <row r="5" spans="1:6" ht="14.25" customHeight="1" x14ac:dyDescent="0.25">
      <c r="A5" s="24" t="s">
        <v>13</v>
      </c>
      <c r="B5" s="25">
        <v>13.4</v>
      </c>
      <c r="C5" s="26">
        <v>0</v>
      </c>
      <c r="D5" s="25">
        <v>13.4</v>
      </c>
      <c r="E5" s="40">
        <f>D5-B5</f>
        <v>0</v>
      </c>
      <c r="F5" s="47">
        <f>D5-(B5+C5)</f>
        <v>0</v>
      </c>
    </row>
    <row r="6" spans="1:6" s="9" customFormat="1" ht="28.5" x14ac:dyDescent="0.2">
      <c r="A6" s="34" t="s">
        <v>33</v>
      </c>
      <c r="B6" s="27"/>
      <c r="C6" s="28"/>
      <c r="D6" s="27"/>
      <c r="E6" s="42"/>
      <c r="F6" s="23"/>
    </row>
    <row r="7" spans="1:6" s="9" customFormat="1" ht="14.25" customHeight="1" x14ac:dyDescent="0.25">
      <c r="A7" s="24" t="s">
        <v>14</v>
      </c>
      <c r="B7" s="25">
        <v>0.3</v>
      </c>
      <c r="C7" s="26">
        <v>0.6</v>
      </c>
      <c r="D7" s="25">
        <v>0.2</v>
      </c>
      <c r="E7" s="40">
        <f>D7-B7</f>
        <v>-9.9999999999999978E-2</v>
      </c>
      <c r="F7" s="47">
        <f>D7-(B7+C7)</f>
        <v>-0.7</v>
      </c>
    </row>
    <row r="8" spans="1:6" s="9" customFormat="1" ht="14.25" customHeight="1" x14ac:dyDescent="0.2">
      <c r="A8" s="29"/>
      <c r="B8" s="30"/>
      <c r="C8" s="31"/>
      <c r="D8" s="30"/>
      <c r="E8" s="43"/>
      <c r="F8" s="20"/>
    </row>
    <row r="9" spans="1:6" s="9" customFormat="1" ht="14.25" customHeight="1" x14ac:dyDescent="0.25">
      <c r="A9" s="21" t="s">
        <v>15</v>
      </c>
      <c r="B9" s="32">
        <v>1.7</v>
      </c>
      <c r="C9" s="33">
        <v>0.1</v>
      </c>
      <c r="D9" s="32">
        <v>1.9</v>
      </c>
      <c r="E9" s="41">
        <f>D9-B9</f>
        <v>0.19999999999999996</v>
      </c>
      <c r="F9" s="22">
        <f>D9-(B9+C9)</f>
        <v>9.9999999999999867E-2</v>
      </c>
    </row>
    <row r="10" spans="1:6" s="9" customFormat="1" ht="14.25" customHeight="1" x14ac:dyDescent="0.2">
      <c r="A10" s="29"/>
      <c r="B10" s="31"/>
      <c r="C10" s="31"/>
      <c r="D10" s="30"/>
      <c r="E10" s="43"/>
      <c r="F10" s="20"/>
    </row>
    <row r="11" spans="1:6" s="9" customFormat="1" ht="14.25" customHeight="1" x14ac:dyDescent="0.25">
      <c r="A11" s="112" t="s">
        <v>52</v>
      </c>
      <c r="B11" s="113">
        <f>B14+B12</f>
        <v>0.2</v>
      </c>
      <c r="C11" s="113">
        <f>C14+C12</f>
        <v>1</v>
      </c>
      <c r="D11" s="113">
        <f>D12+D14</f>
        <v>0.30000000000000004</v>
      </c>
      <c r="E11" s="114">
        <f>D11-B11</f>
        <v>0.10000000000000003</v>
      </c>
      <c r="F11" s="115">
        <f>D11-(B11+C11)</f>
        <v>-0.89999999999999991</v>
      </c>
    </row>
    <row r="12" spans="1:6" s="9" customFormat="1" ht="14.25" customHeight="1" x14ac:dyDescent="0.25">
      <c r="A12" s="116" t="s">
        <v>53</v>
      </c>
      <c r="B12" s="117">
        <v>0</v>
      </c>
      <c r="C12" s="117">
        <v>1</v>
      </c>
      <c r="D12" s="117">
        <v>0.1</v>
      </c>
      <c r="E12" s="118">
        <f>D12-B12</f>
        <v>0.1</v>
      </c>
      <c r="F12" s="119">
        <f>D12-(B12+C12)</f>
        <v>-0.9</v>
      </c>
    </row>
    <row r="13" spans="1:6" s="125" customFormat="1" ht="14.25" customHeight="1" x14ac:dyDescent="0.25">
      <c r="A13" s="121"/>
      <c r="B13" s="122"/>
      <c r="C13" s="122"/>
      <c r="D13" s="122"/>
      <c r="E13" s="123"/>
      <c r="F13" s="124"/>
    </row>
    <row r="14" spans="1:6" s="120" customFormat="1" ht="15" x14ac:dyDescent="0.25">
      <c r="A14" s="116" t="s">
        <v>22</v>
      </c>
      <c r="B14" s="117">
        <v>0.2</v>
      </c>
      <c r="C14" s="117">
        <v>0</v>
      </c>
      <c r="D14" s="117">
        <v>0.2</v>
      </c>
      <c r="E14" s="118">
        <f>D14-B14</f>
        <v>0</v>
      </c>
      <c r="F14" s="119">
        <f>D14-(B14+C14)</f>
        <v>0</v>
      </c>
    </row>
    <row r="15" spans="1:6" s="9" customFormat="1" ht="14.25" customHeight="1" x14ac:dyDescent="0.2">
      <c r="A15" s="34"/>
      <c r="B15" s="27"/>
      <c r="C15" s="28"/>
      <c r="D15" s="27"/>
      <c r="E15" s="42"/>
      <c r="F15" s="23"/>
    </row>
    <row r="16" spans="1:6" s="9" customFormat="1" ht="14.25" customHeight="1" x14ac:dyDescent="0.25">
      <c r="A16" s="21" t="s">
        <v>19</v>
      </c>
      <c r="B16" s="32">
        <f>B24+B22+B19+B17</f>
        <v>346.1</v>
      </c>
      <c r="C16" s="33">
        <v>16.899999999999999</v>
      </c>
      <c r="D16" s="32">
        <f>D17+D19+D22+D24</f>
        <v>350.1</v>
      </c>
      <c r="E16" s="41">
        <f>E24+E22+E19+E17</f>
        <v>3.9999999999999538</v>
      </c>
      <c r="F16" s="22">
        <f>D16-(B16+C16)</f>
        <v>-12.899999999999977</v>
      </c>
    </row>
    <row r="17" spans="1:8" s="9" customFormat="1" ht="14.25" customHeight="1" x14ac:dyDescent="0.25">
      <c r="A17" s="24" t="s">
        <v>16</v>
      </c>
      <c r="B17" s="25">
        <v>10.9</v>
      </c>
      <c r="C17" s="26">
        <v>1.1000000000000001</v>
      </c>
      <c r="D17" s="25">
        <v>11.3</v>
      </c>
      <c r="E17" s="40">
        <f>D17-B17</f>
        <v>0.40000000000000036</v>
      </c>
      <c r="F17" s="8">
        <f>D17-(B17+C17)</f>
        <v>-0.69999999999999929</v>
      </c>
    </row>
    <row r="18" spans="1:8" s="9" customFormat="1" ht="57" customHeight="1" x14ac:dyDescent="0.2">
      <c r="A18" s="126" t="s">
        <v>54</v>
      </c>
      <c r="B18" s="28"/>
      <c r="C18" s="28"/>
      <c r="D18" s="27"/>
      <c r="E18" s="42"/>
      <c r="F18" s="23"/>
    </row>
    <row r="19" spans="1:8" ht="14.25" customHeight="1" x14ac:dyDescent="0.25">
      <c r="A19" s="24" t="s">
        <v>17</v>
      </c>
      <c r="B19" s="25">
        <v>284.60000000000002</v>
      </c>
      <c r="C19" s="26">
        <v>11.8</v>
      </c>
      <c r="D19" s="25">
        <v>289.89999999999998</v>
      </c>
      <c r="E19" s="40">
        <f>D19-B19</f>
        <v>5.2999999999999545</v>
      </c>
      <c r="F19" s="8">
        <f>D19-(B19+C19)</f>
        <v>-6.5000000000000568</v>
      </c>
    </row>
    <row r="20" spans="1:8" ht="99.75" x14ac:dyDescent="0.2">
      <c r="A20" s="126" t="s">
        <v>55</v>
      </c>
      <c r="B20" s="27"/>
      <c r="C20" s="28"/>
      <c r="D20" s="27"/>
      <c r="E20" s="42">
        <v>9.1</v>
      </c>
      <c r="F20" s="23"/>
    </row>
    <row r="21" spans="1:8" ht="59.25" customHeight="1" x14ac:dyDescent="0.2">
      <c r="A21" s="126" t="s">
        <v>56</v>
      </c>
      <c r="B21" s="27"/>
      <c r="C21" s="28"/>
      <c r="D21" s="27"/>
      <c r="E21" s="42">
        <v>-3.9</v>
      </c>
      <c r="F21" s="23"/>
    </row>
    <row r="22" spans="1:8" ht="14.25" customHeight="1" x14ac:dyDescent="0.25">
      <c r="A22" s="24" t="s">
        <v>18</v>
      </c>
      <c r="B22" s="25">
        <v>9.4</v>
      </c>
      <c r="C22" s="26">
        <v>1.1000000000000001</v>
      </c>
      <c r="D22" s="25">
        <v>10.3</v>
      </c>
      <c r="E22" s="40">
        <f>D22-B22</f>
        <v>0.90000000000000036</v>
      </c>
      <c r="F22" s="8">
        <f>D22-(B22+C22)</f>
        <v>-0.19999999999999929</v>
      </c>
    </row>
    <row r="23" spans="1:8" ht="15" customHeight="1" x14ac:dyDescent="0.2">
      <c r="A23" s="34"/>
      <c r="B23" s="28"/>
      <c r="C23" s="28"/>
      <c r="D23" s="27"/>
      <c r="E23" s="42"/>
      <c r="F23" s="23"/>
    </row>
    <row r="24" spans="1:8" ht="14.25" customHeight="1" x14ac:dyDescent="0.25">
      <c r="A24" s="24" t="s">
        <v>20</v>
      </c>
      <c r="B24" s="25">
        <v>41.2</v>
      </c>
      <c r="C24" s="26">
        <v>2.9</v>
      </c>
      <c r="D24" s="25">
        <v>38.6</v>
      </c>
      <c r="E24" s="40">
        <f>D24-B24</f>
        <v>-2.6000000000000014</v>
      </c>
      <c r="F24" s="57">
        <f>D24-(B24+C24)</f>
        <v>-5.5</v>
      </c>
    </row>
    <row r="25" spans="1:8" ht="41.25" customHeight="1" x14ac:dyDescent="0.2">
      <c r="A25" s="127" t="s">
        <v>57</v>
      </c>
      <c r="B25" s="50"/>
      <c r="C25" s="50">
        <v>-4.9000000000000004</v>
      </c>
      <c r="D25" s="51"/>
      <c r="E25" s="52">
        <v>5.6</v>
      </c>
      <c r="F25" s="49">
        <v>10.5</v>
      </c>
    </row>
    <row r="26" spans="1:8" ht="45.75" customHeight="1" x14ac:dyDescent="0.2">
      <c r="A26" s="128" t="s">
        <v>58</v>
      </c>
      <c r="B26" s="53"/>
      <c r="C26" s="53">
        <v>4.9000000000000004</v>
      </c>
      <c r="D26" s="54"/>
      <c r="E26" s="55">
        <v>-0.6</v>
      </c>
      <c r="F26" s="48">
        <v>-5.5</v>
      </c>
    </row>
    <row r="27" spans="1:8" ht="31.5" customHeight="1" x14ac:dyDescent="0.2">
      <c r="A27" s="128" t="s">
        <v>59</v>
      </c>
      <c r="B27" s="53"/>
      <c r="C27" s="53">
        <v>0</v>
      </c>
      <c r="D27" s="54"/>
      <c r="E27" s="42">
        <v>-1</v>
      </c>
      <c r="F27" s="48">
        <v>-1</v>
      </c>
    </row>
    <row r="28" spans="1:8" ht="37.5" customHeight="1" x14ac:dyDescent="0.2">
      <c r="A28" s="128" t="s">
        <v>60</v>
      </c>
      <c r="B28" s="53"/>
      <c r="C28" s="53">
        <v>2.9</v>
      </c>
      <c r="D28" s="54"/>
      <c r="E28" s="42">
        <v>-2.2999999999999998</v>
      </c>
      <c r="F28" s="48">
        <v>-5.2</v>
      </c>
    </row>
    <row r="29" spans="1:8" ht="44.25" customHeight="1" x14ac:dyDescent="0.2">
      <c r="A29" s="126" t="s">
        <v>41</v>
      </c>
      <c r="B29" s="28"/>
      <c r="C29" s="28">
        <v>0</v>
      </c>
      <c r="D29" s="27"/>
      <c r="E29" s="42">
        <v>-4.2</v>
      </c>
      <c r="F29" s="23">
        <v>-4.2</v>
      </c>
    </row>
    <row r="30" spans="1:8" ht="6.75" customHeight="1" x14ac:dyDescent="0.2">
      <c r="A30" s="29"/>
      <c r="B30" s="31"/>
      <c r="C30" s="31"/>
      <c r="D30" s="30"/>
      <c r="E30" s="43"/>
      <c r="F30" s="20"/>
    </row>
    <row r="31" spans="1:8" ht="14.25" customHeight="1" x14ac:dyDescent="0.2">
      <c r="A31" s="68" t="s">
        <v>8</v>
      </c>
      <c r="B31" s="12"/>
      <c r="C31" s="35"/>
      <c r="D31" s="16"/>
      <c r="E31" s="44">
        <f>E24+E21</f>
        <v>-6.5000000000000018</v>
      </c>
      <c r="F31" s="36">
        <f>F24+F19+F4</f>
        <v>-12.700000000000058</v>
      </c>
      <c r="H31" s="65"/>
    </row>
    <row r="32" spans="1:8" s="10" customFormat="1" ht="14.25" customHeight="1" x14ac:dyDescent="0.2">
      <c r="A32" s="68" t="s">
        <v>11</v>
      </c>
      <c r="B32" s="11"/>
      <c r="C32" s="11"/>
      <c r="D32" s="12"/>
      <c r="E32" s="45">
        <f>E22+E20+E17+E9+E7+E5</f>
        <v>10.5</v>
      </c>
      <c r="F32" s="37">
        <f>F22+F17+F9</f>
        <v>-0.79999999999999871</v>
      </c>
    </row>
    <row r="33" spans="1:6" s="10" customFormat="1" ht="14.25" customHeight="1" thickBot="1" x14ac:dyDescent="0.25">
      <c r="A33" s="69" t="s">
        <v>0</v>
      </c>
      <c r="B33" s="38">
        <f>B4+B9+B11+B16</f>
        <v>361.70000000000005</v>
      </c>
      <c r="C33" s="38">
        <f>C4+C9+C11+C16</f>
        <v>18.599999999999998</v>
      </c>
      <c r="D33" s="39">
        <f>D4+D9+D11+D16</f>
        <v>365.90000000000003</v>
      </c>
      <c r="E33" s="63">
        <f>E4+E9+E11+E16</f>
        <v>4.1999999999999522</v>
      </c>
      <c r="F33" s="61">
        <f>F4+F9+F11+F16</f>
        <v>-14.399999999999979</v>
      </c>
    </row>
    <row r="34" spans="1:6" ht="13.5" thickTop="1" x14ac:dyDescent="0.2">
      <c r="A34" s="58"/>
      <c r="B34" s="59"/>
      <c r="C34" s="59"/>
      <c r="D34" s="59"/>
      <c r="E34" s="62"/>
      <c r="F34" s="60"/>
    </row>
    <row r="35" spans="1:6" x14ac:dyDescent="0.2">
      <c r="A35" s="56" t="s">
        <v>32</v>
      </c>
    </row>
    <row r="36" spans="1:6" x14ac:dyDescent="0.2">
      <c r="A36" s="56" t="s">
        <v>34</v>
      </c>
      <c r="B36" s="14">
        <v>3.4</v>
      </c>
      <c r="C36" s="14"/>
    </row>
    <row r="37" spans="1:6" x14ac:dyDescent="0.2">
      <c r="A37" s="56" t="s">
        <v>35</v>
      </c>
      <c r="B37" s="14">
        <v>11</v>
      </c>
      <c r="C37" s="14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51181102362204722" right="0.51181102362204722" top="0.55118110236220474" bottom="0.55118110236220474" header="0" footer="0"/>
  <pageSetup paperSize="9" fitToHeight="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CD95604-FB30-48C5-8DED-923C86B549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E29:F30 E22:F27 E4:F10 F28 E15:F19</xm:sqref>
        </x14:conditionalFormatting>
        <x14:conditionalFormatting xmlns:xm="http://schemas.microsoft.com/office/excel/2006/main">
          <x14:cfRule type="iconSet" priority="5" id="{61DF4C40-F5E2-4349-829C-5D750C5EDD4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E33:F33</xm:sqref>
        </x14:conditionalFormatting>
        <x14:conditionalFormatting xmlns:xm="http://schemas.microsoft.com/office/excel/2006/main">
          <x14:cfRule type="iconSet" priority="4" id="{C2122F26-8E33-4965-B66D-C42A750A201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E20:F21</xm:sqref>
        </x14:conditionalFormatting>
        <x14:conditionalFormatting xmlns:xm="http://schemas.microsoft.com/office/excel/2006/main">
          <x14:cfRule type="iconSet" priority="2" id="{1360ADF1-D4F7-42F5-A680-C0115018B62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E11:F13</xm:sqref>
        </x14:conditionalFormatting>
        <x14:conditionalFormatting xmlns:xm="http://schemas.microsoft.com/office/excel/2006/main">
          <x14:cfRule type="iconSet" priority="1" id="{226F77CE-4BA9-414D-95F8-F3F0735208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E14:F14</xm:sqref>
        </x14:conditionalFormatting>
        <x14:conditionalFormatting xmlns:xm="http://schemas.microsoft.com/office/excel/2006/main">
          <x14:cfRule type="iconSet" priority="58" id="{644E6D9C-A6BD-41EC-9115-495AE66396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126802/18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2992259</FusionId>
    <DocumentType xmlns="d08b57ff-b9b7-4581-975d-98f87b579a51"/>
    <AgendaAccessLevelName xmlns="d08b57ff-b9b7-4581-975d-98f87b579a51">Åben</AgendaAccessLevelName>
    <UNC xmlns="d08b57ff-b9b7-4581-975d-98f87b579a51">2727963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DEBA83E-EE05-4281-9AF7-0AFA36678672}"/>
</file>

<file path=customXml/itemProps2.xml><?xml version="1.0" encoding="utf-8"?>
<ds:datastoreItem xmlns:ds="http://schemas.openxmlformats.org/officeDocument/2006/customXml" ds:itemID="{886B66B2-DDD1-4B49-A51F-CFDF9A5CE072}"/>
</file>

<file path=customXml/itemProps3.xml><?xml version="1.0" encoding="utf-8"?>
<ds:datastoreItem xmlns:ds="http://schemas.openxmlformats.org/officeDocument/2006/customXml" ds:itemID="{29D8A842-02C3-4536-9738-B2C6D90A0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Fordelt på udgifter - Tabel</vt:lpstr>
      <vt:lpstr>Samlet oversigt - Tabel</vt:lpstr>
      <vt:lpstr>Ø &amp; E</vt:lpstr>
      <vt:lpstr>'Ø &amp; E'!Udskriftsområde</vt:lpstr>
      <vt:lpstr>'Ø &amp; E'!Udskriftstitler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201.01 Udvalget for Økonomi og Erhverv_Budgetopfølgning 30 juni 2018</dc:title>
  <dc:subject>ØVRIGE</dc:subject>
  <dc:creator>JOPE</dc:creator>
  <dc:description>Budgetopfølgning pr. 30. september 2012</dc:description>
  <cp:lastModifiedBy>Lars Risbjerg Nielsen</cp:lastModifiedBy>
  <cp:lastPrinted>2018-08-21T10:49:07Z</cp:lastPrinted>
  <dcterms:created xsi:type="dcterms:W3CDTF">1996-11-12T13:28:11Z</dcterms:created>
  <dcterms:modified xsi:type="dcterms:W3CDTF">2018-11-19T07:09:51Z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